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5" windowWidth="9540" windowHeight="3855" activeTab="0"/>
  </bookViews>
  <sheets>
    <sheet name="計画流量" sheetId="1" r:id="rId1"/>
  </sheets>
  <definedNames/>
  <calcPr fullCalcOnLoad="1" fullPrecision="0"/>
</workbook>
</file>

<file path=xl/sharedStrings.xml><?xml version="1.0" encoding="utf-8"?>
<sst xmlns="http://schemas.openxmlformats.org/spreadsheetml/2006/main" count="119" uniqueCount="86">
  <si>
    <t>=</t>
  </si>
  <si>
    <t>1 / 3.6  ×  f  ×  r  ×  A</t>
  </si>
  <si>
    <t>1 / 3.6</t>
  </si>
  <si>
    <t xml:space="preserve"> 流出係数</t>
  </si>
  <si>
    <t>注１）</t>
  </si>
  <si>
    <t>ａは0.01単位とする。</t>
  </si>
  <si>
    <t>注２）</t>
  </si>
  <si>
    <t>平均雨量強度 (mm/hr)</t>
  </si>
  <si>
    <t>　　　洪水到達時間</t>
  </si>
  <si>
    <t>T =</t>
  </si>
  <si>
    <t>×</t>
  </si>
  <si>
    <t>× (</t>
  </si>
  <si>
    <t>(hr)</t>
  </si>
  <si>
    <t>L =</t>
  </si>
  <si>
    <t>(m)</t>
  </si>
  <si>
    <t>（流域最遠点から流量計算地点までの流路長）</t>
  </si>
  <si>
    <t>H =</t>
  </si>
  <si>
    <t>（流域最遠点と流量計算地点の標高差）</t>
  </si>
  <si>
    <t>S =</t>
  </si>
  <si>
    <t>H / L</t>
  </si>
  <si>
    <t>（流域最遠点から流量計算地点までの平均勾配）</t>
  </si>
  <si>
    <t>t =</t>
  </si>
  <si>
    <t>60 × T</t>
  </si>
  <si>
    <t>(min) （洪水到達時間）</t>
  </si>
  <si>
    <t>r =</t>
  </si>
  <si>
    <t>+</t>
  </si>
  <si>
    <t>地区名</t>
  </si>
  <si>
    <t>名古屋</t>
  </si>
  <si>
    <t>小原</t>
  </si>
  <si>
    <t>岡崎</t>
  </si>
  <si>
    <t>豊橋</t>
  </si>
  <si>
    <t>設楽</t>
  </si>
  <si>
    <t>ｔは３０分未満の場合３０分とし，それ以上は分単位とする。</t>
  </si>
  <si>
    <t>ｒは切り上げて整数単位とする。</t>
  </si>
  <si>
    <t xml:space="preserve">A: </t>
  </si>
  <si>
    <t xml:space="preserve"> A = Σa =</t>
  </si>
  <si>
    <r>
      <t xml:space="preserve"> (m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/sec)</t>
    </r>
  </si>
  <si>
    <t>f ：</t>
  </si>
  <si>
    <t>区分</t>
  </si>
  <si>
    <t>流出係数  f'</t>
  </si>
  <si>
    <r>
      <t>流域面積 a  km</t>
    </r>
    <r>
      <rPr>
        <vertAlign val="superscript"/>
        <sz val="11"/>
        <rFont val="ＭＳ ゴシック"/>
        <family val="3"/>
      </rPr>
      <t>2</t>
    </r>
  </si>
  <si>
    <t>a × f'</t>
  </si>
  <si>
    <t>密集市街地</t>
  </si>
  <si>
    <t>一般市街地</t>
  </si>
  <si>
    <t>畑・原野</t>
  </si>
  <si>
    <t>水田</t>
  </si>
  <si>
    <t>山地</t>
  </si>
  <si>
    <t xml:space="preserve">Σa = </t>
  </si>
  <si>
    <t xml:space="preserve">  Σa × f'  = </t>
  </si>
  <si>
    <t xml:space="preserve">Σa × f' / Σa = </t>
  </si>
  <si>
    <t>f=Σa×f'/Σaは切り上げて0.05単位とする。</t>
  </si>
  <si>
    <t xml:space="preserve">r: </t>
  </si>
  <si>
    <r>
      <t xml:space="preserve"> 1.67 × 10</t>
    </r>
    <r>
      <rPr>
        <vertAlign val="superscript"/>
        <sz val="11"/>
        <rFont val="ＭＳ ゴシック"/>
        <family val="3"/>
      </rPr>
      <t>-3</t>
    </r>
    <r>
      <rPr>
        <sz val="11"/>
        <rFont val="ＭＳ ゴシック"/>
        <family val="3"/>
      </rPr>
      <t xml:space="preserve"> × (L/√S)</t>
    </r>
    <r>
      <rPr>
        <vertAlign val="superscript"/>
        <sz val="11"/>
        <rFont val="ＭＳ ゴシック"/>
        <family val="3"/>
      </rPr>
      <t>0.7</t>
    </r>
  </si>
  <si>
    <r>
      <t>10</t>
    </r>
    <r>
      <rPr>
        <vertAlign val="superscript"/>
        <sz val="11"/>
        <rFont val="ＭＳ ゴシック"/>
        <family val="3"/>
      </rPr>
      <t>-3</t>
    </r>
  </si>
  <si>
    <t>／</t>
  </si>
  <si>
    <r>
      <t xml:space="preserve"> ) </t>
    </r>
    <r>
      <rPr>
        <vertAlign val="superscript"/>
        <sz val="11"/>
        <rFont val="ＭＳ ゴシック"/>
        <family val="3"/>
      </rPr>
      <t>0.7</t>
    </r>
  </si>
  <si>
    <r>
      <t xml:space="preserve"> b / ( t</t>
    </r>
    <r>
      <rPr>
        <vertAlign val="superscript"/>
        <sz val="11"/>
        <rFont val="ＭＳ ゴシック"/>
        <family val="3"/>
      </rPr>
      <t xml:space="preserve">n </t>
    </r>
    <r>
      <rPr>
        <sz val="11"/>
        <rFont val="ＭＳ ゴシック"/>
        <family val="3"/>
      </rPr>
      <t>+ C )</t>
    </r>
  </si>
  <si>
    <t>/ (</t>
  </si>
  <si>
    <t>)   =</t>
  </si>
  <si>
    <t>(mm/hr)</t>
  </si>
  <si>
    <t>３０年確率</t>
  </si>
  <si>
    <t>５０年確率</t>
  </si>
  <si>
    <t>１００年確率</t>
  </si>
  <si>
    <t>b</t>
  </si>
  <si>
    <t>c</t>
  </si>
  <si>
    <t>n</t>
  </si>
  <si>
    <t>3/4</t>
  </si>
  <si>
    <t>4/5</t>
  </si>
  <si>
    <t>2/3</t>
  </si>
  <si>
    <r>
      <t>流域面積 (km</t>
    </r>
    <r>
      <rPr>
        <vertAlign val="superscript"/>
        <sz val="11"/>
        <rFont val="ＭＳ ゴシック"/>
        <family val="3"/>
      </rPr>
      <t>2</t>
    </r>
    <r>
      <rPr>
        <sz val="11"/>
        <rFont val="ＭＳ ゴシック"/>
        <family val="3"/>
      </rPr>
      <t>)</t>
    </r>
  </si>
  <si>
    <r>
      <t>(km</t>
    </r>
    <r>
      <rPr>
        <vertAlign val="superscript"/>
        <sz val="11"/>
        <rFont val="ＭＳ ゴシック"/>
        <family val="3"/>
      </rPr>
      <t>2</t>
    </r>
    <r>
      <rPr>
        <sz val="11"/>
        <rFont val="ＭＳ ゴシック"/>
        <family val="3"/>
      </rPr>
      <t>)</t>
    </r>
  </si>
  <si>
    <t>2) 土砂混入を見込んだ計画流量</t>
  </si>
  <si>
    <t>/</t>
  </si>
  <si>
    <t>)</t>
  </si>
  <si>
    <t>種　　　　　　別</t>
  </si>
  <si>
    <t>上流の砂防工事が計画流出土砂量に対し原則として50%以上完了している場合</t>
  </si>
  <si>
    <t>上流の砂防工事が完了している場合</t>
  </si>
  <si>
    <t>土砂混入率(a)</t>
  </si>
  <si>
    <r>
      <t xml:space="preserve"> (m /sec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)</t>
    </r>
  </si>
  <si>
    <t xml:space="preserve">  =  </t>
  </si>
  <si>
    <t xml:space="preserve"> Q × ( 1 + a / 100 )</t>
  </si>
  <si>
    <t xml:space="preserve">Q1 =  </t>
  </si>
  <si>
    <t>2/3</t>
  </si>
  <si>
    <t>1)　計画流量</t>
  </si>
  <si>
    <t>Q</t>
  </si>
  <si>
    <t>流路工　計画流量の算出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</si>
</sst>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&quot;/( &quot;&quot; )&quot;"/>
    <numFmt numFmtId="179" formatCode="&quot;/( &quot;0&quot; )&quot;"/>
    <numFmt numFmtId="180" formatCode="&quot;× &quot;0.00"/>
    <numFmt numFmtId="181" formatCode="&quot;× &quot;0"/>
    <numFmt numFmtId="182" formatCode="&quot;1/&quot;0"/>
    <numFmt numFmtId="183" formatCode="#,##0.0;[Red]\-#,##0.0"/>
    <numFmt numFmtId="184" formatCode="0.00_);[Red]\(0.00\)"/>
    <numFmt numFmtId="185" formatCode="#,##0.000;[Red]\-#,##0.000"/>
    <numFmt numFmtId="186" formatCode="&quot;× &quot;0.0"/>
    <numFmt numFmtId="187" formatCode="&quot;× &quot;0.000"/>
    <numFmt numFmtId="188" formatCode="0.0000"/>
    <numFmt numFmtId="189" formatCode="0.00000"/>
    <numFmt numFmtId="190" formatCode="0.000000"/>
    <numFmt numFmtId="191" formatCode="0_);[Red]\(0\)"/>
    <numFmt numFmtId="192" formatCode="0.0_);[Red]\(0.0\)"/>
  </numFmts>
  <fonts count="46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vertAlign val="superscript"/>
      <sz val="11"/>
      <name val="ＭＳ ゴシック"/>
      <family val="3"/>
    </font>
    <font>
      <sz val="14"/>
      <name val="ＭＳ ゴシック"/>
      <family val="3"/>
    </font>
    <font>
      <sz val="11"/>
      <color indexed="10"/>
      <name val="ＭＳ ゴシック"/>
      <family val="3"/>
    </font>
    <font>
      <vertAlign val="subscript"/>
      <sz val="11"/>
      <color indexed="10"/>
      <name val="ＭＳ ゴシック"/>
      <family val="3"/>
    </font>
    <font>
      <sz val="14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80" fontId="7" fillId="0" borderId="0" xfId="0" applyNumberFormat="1" applyFont="1" applyAlignment="1">
      <alignment horizontal="center"/>
    </xf>
    <xf numFmtId="181" fontId="7" fillId="0" borderId="0" xfId="0" applyNumberFormat="1" applyFont="1" applyAlignment="1">
      <alignment horizontal="center"/>
    </xf>
    <xf numFmtId="187" fontId="7" fillId="0" borderId="0" xfId="0" applyNumberFormat="1" applyFont="1" applyAlignment="1">
      <alignment horizontal="center"/>
    </xf>
    <xf numFmtId="176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77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177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177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2" fontId="7" fillId="0" borderId="22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 quotePrefix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79" fontId="7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distributed"/>
    </xf>
    <xf numFmtId="0" fontId="7" fillId="0" borderId="31" xfId="0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56" fontId="7" fillId="0" borderId="33" xfId="0" applyNumberFormat="1" applyFont="1" applyBorder="1" applyAlignment="1" quotePrefix="1">
      <alignment horizontal="center"/>
    </xf>
    <xf numFmtId="0" fontId="7" fillId="0" borderId="34" xfId="0" applyFont="1" applyBorder="1" applyAlignment="1">
      <alignment horizontal="center"/>
    </xf>
    <xf numFmtId="56" fontId="7" fillId="0" borderId="35" xfId="0" applyNumberFormat="1" applyFont="1" applyBorder="1" applyAlignment="1" quotePrefix="1">
      <alignment horizontal="center"/>
    </xf>
    <xf numFmtId="56" fontId="7" fillId="0" borderId="36" xfId="0" applyNumberFormat="1" applyFont="1" applyBorder="1" applyAlignment="1" quotePrefix="1">
      <alignment horizontal="center"/>
    </xf>
    <xf numFmtId="0" fontId="7" fillId="0" borderId="37" xfId="0" applyFont="1" applyBorder="1" applyAlignment="1">
      <alignment horizontal="distributed"/>
    </xf>
    <xf numFmtId="0" fontId="7" fillId="0" borderId="38" xfId="0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56" fontId="7" fillId="0" borderId="40" xfId="0" applyNumberFormat="1" applyFont="1" applyBorder="1" applyAlignment="1" quotePrefix="1">
      <alignment horizontal="center"/>
    </xf>
    <xf numFmtId="0" fontId="7" fillId="0" borderId="41" xfId="0" applyFont="1" applyBorder="1" applyAlignment="1">
      <alignment horizontal="center"/>
    </xf>
    <xf numFmtId="56" fontId="7" fillId="0" borderId="42" xfId="0" applyNumberFormat="1" applyFont="1" applyBorder="1" applyAlignment="1" quotePrefix="1">
      <alignment horizontal="center"/>
    </xf>
    <xf numFmtId="56" fontId="7" fillId="0" borderId="43" xfId="0" applyNumberFormat="1" applyFont="1" applyBorder="1" applyAlignment="1" quotePrefix="1">
      <alignment horizontal="center"/>
    </xf>
    <xf numFmtId="0" fontId="7" fillId="0" borderId="44" xfId="0" applyFont="1" applyBorder="1" applyAlignment="1">
      <alignment horizontal="distributed"/>
    </xf>
    <xf numFmtId="0" fontId="7" fillId="0" borderId="45" xfId="0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56" fontId="7" fillId="0" borderId="47" xfId="0" applyNumberFormat="1" applyFont="1" applyBorder="1" applyAlignment="1" quotePrefix="1">
      <alignment horizontal="center"/>
    </xf>
    <xf numFmtId="0" fontId="7" fillId="0" borderId="48" xfId="0" applyFont="1" applyBorder="1" applyAlignment="1">
      <alignment horizontal="center"/>
    </xf>
    <xf numFmtId="56" fontId="7" fillId="0" borderId="49" xfId="0" applyNumberFormat="1" applyFont="1" applyBorder="1" applyAlignment="1" quotePrefix="1">
      <alignment horizontal="center"/>
    </xf>
    <xf numFmtId="56" fontId="7" fillId="0" borderId="50" xfId="0" applyNumberFormat="1" applyFont="1" applyBorder="1" applyAlignment="1" quotePrefix="1">
      <alignment horizontal="center"/>
    </xf>
    <xf numFmtId="0" fontId="7" fillId="0" borderId="51" xfId="0" applyFont="1" applyBorder="1" applyAlignment="1">
      <alignment/>
    </xf>
    <xf numFmtId="177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 horizontal="right"/>
    </xf>
    <xf numFmtId="177" fontId="7" fillId="0" borderId="56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56" fontId="11" fillId="0" borderId="0" xfId="0" applyNumberFormat="1" applyFont="1" applyAlignment="1" quotePrefix="1">
      <alignment horizontal="right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9" fontId="7" fillId="0" borderId="59" xfId="42" applyFont="1" applyBorder="1" applyAlignment="1">
      <alignment horizontal="center"/>
    </xf>
    <xf numFmtId="9" fontId="7" fillId="0" borderId="60" xfId="42" applyFont="1" applyBorder="1" applyAlignment="1">
      <alignment horizontal="center"/>
    </xf>
    <xf numFmtId="9" fontId="7" fillId="0" borderId="61" xfId="42" applyFont="1" applyBorder="1" applyAlignment="1">
      <alignment horizontal="center"/>
    </xf>
    <xf numFmtId="9" fontId="7" fillId="0" borderId="62" xfId="42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6" xfId="0" applyFont="1" applyBorder="1" applyAlignment="1">
      <alignment horizontal="distributed"/>
    </xf>
    <xf numFmtId="0" fontId="9" fillId="0" borderId="67" xfId="0" applyFont="1" applyBorder="1" applyAlignment="1">
      <alignment horizontal="distributed"/>
    </xf>
    <xf numFmtId="0" fontId="7" fillId="0" borderId="68" xfId="0" applyFont="1" applyBorder="1" applyAlignment="1">
      <alignment horizontal="distributed"/>
    </xf>
    <xf numFmtId="0" fontId="7" fillId="0" borderId="69" xfId="0" applyFont="1" applyBorder="1" applyAlignment="1">
      <alignment horizontal="distributed"/>
    </xf>
    <xf numFmtId="0" fontId="7" fillId="0" borderId="67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7" fillId="0" borderId="71" xfId="0" applyFont="1" applyBorder="1" applyAlignment="1">
      <alignment horizontal="distributed"/>
    </xf>
    <xf numFmtId="0" fontId="9" fillId="0" borderId="11" xfId="0" applyFont="1" applyBorder="1" applyAlignment="1">
      <alignment horizontal="distributed"/>
    </xf>
    <xf numFmtId="0" fontId="7" fillId="0" borderId="10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0" fontId="7" fillId="0" borderId="37" xfId="0" applyFont="1" applyBorder="1" applyAlignment="1">
      <alignment horizontal="distributed"/>
    </xf>
    <xf numFmtId="0" fontId="9" fillId="0" borderId="14" xfId="0" applyFont="1" applyBorder="1" applyAlignment="1">
      <alignment horizontal="distributed"/>
    </xf>
    <xf numFmtId="0" fontId="7" fillId="0" borderId="13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7" fillId="0" borderId="74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0" fontId="7" fillId="0" borderId="16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7" fillId="0" borderId="76" xfId="0" applyNumberFormat="1" applyFont="1" applyBorder="1" applyAlignment="1">
      <alignment horizontal="center"/>
    </xf>
    <xf numFmtId="2" fontId="9" fillId="0" borderId="76" xfId="0" applyNumberFormat="1" applyFont="1" applyBorder="1" applyAlignment="1">
      <alignment horizontal="center"/>
    </xf>
    <xf numFmtId="0" fontId="7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9" fillId="0" borderId="81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9" fillId="0" borderId="82" xfId="0" applyFont="1" applyBorder="1" applyAlignment="1">
      <alignment horizont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58"/>
  <sheetViews>
    <sheetView tabSelected="1" zoomScalePageLayoutView="0" workbookViewId="0" topLeftCell="A1">
      <selection activeCell="N10" sqref="N10"/>
    </sheetView>
  </sheetViews>
  <sheetFormatPr defaultColWidth="11.08203125" defaultRowHeight="18"/>
  <cols>
    <col min="1" max="1" width="6.66015625" style="1" customWidth="1"/>
    <col min="2" max="5" width="6.16015625" style="1" customWidth="1"/>
    <col min="6" max="6" width="8.66015625" style="1" customWidth="1"/>
    <col min="7" max="9" width="6.16015625" style="1" customWidth="1"/>
    <col min="10" max="10" width="7.66015625" style="1" customWidth="1"/>
    <col min="11" max="13" width="6.66015625" style="1" customWidth="1"/>
    <col min="14" max="14" width="8.58203125" style="1" customWidth="1"/>
    <col min="15" max="16384" width="11.08203125" style="1" customWidth="1"/>
  </cols>
  <sheetData>
    <row r="1" spans="1:10" ht="19.5" customHeight="1">
      <c r="A1" s="5"/>
      <c r="B1" s="5"/>
      <c r="C1" s="63" t="s">
        <v>85</v>
      </c>
      <c r="D1" s="5"/>
      <c r="E1" s="5"/>
      <c r="F1" s="5"/>
      <c r="G1" s="5"/>
      <c r="H1" s="5"/>
      <c r="I1" s="5"/>
      <c r="J1" s="5"/>
    </row>
    <row r="2" spans="1:10" ht="1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" customHeight="1">
      <c r="A3" s="5" t="s">
        <v>83</v>
      </c>
      <c r="B3" s="5"/>
      <c r="C3" s="5"/>
      <c r="D3" s="5"/>
      <c r="E3" s="5"/>
      <c r="F3" s="5"/>
      <c r="G3" s="5"/>
      <c r="H3" s="5"/>
      <c r="I3" s="5"/>
      <c r="J3" s="5"/>
    </row>
    <row r="4" spans="1:10" ht="1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5" customHeight="1">
      <c r="A5" s="6" t="s">
        <v>84</v>
      </c>
      <c r="B5" s="7" t="s">
        <v>0</v>
      </c>
      <c r="C5" s="25" t="s">
        <v>1</v>
      </c>
      <c r="D5" s="5"/>
      <c r="E5" s="5"/>
      <c r="F5" s="5"/>
      <c r="G5" s="5"/>
      <c r="H5" s="5"/>
      <c r="I5" s="5"/>
      <c r="J5" s="5"/>
    </row>
    <row r="6" spans="1:10" ht="15" customHeight="1">
      <c r="A6" s="5"/>
      <c r="B6" s="7" t="s">
        <v>0</v>
      </c>
      <c r="C6" s="7" t="s">
        <v>2</v>
      </c>
      <c r="D6" s="8">
        <f>I16</f>
        <v>0.7</v>
      </c>
      <c r="E6" s="9">
        <f>I34</f>
        <v>159</v>
      </c>
      <c r="F6" s="10">
        <f>E48</f>
        <v>0.6</v>
      </c>
      <c r="G6" s="7" t="s">
        <v>0</v>
      </c>
      <c r="H6" s="11">
        <f>ROUNDUP(1/3.6*D6*E6*F6,1)</f>
        <v>18.6</v>
      </c>
      <c r="I6" s="5" t="s">
        <v>36</v>
      </c>
      <c r="J6" s="5"/>
    </row>
    <row r="7" spans="1:10" ht="15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5" customHeight="1" thickBot="1">
      <c r="A8" s="6" t="s">
        <v>37</v>
      </c>
      <c r="B8" s="5" t="s">
        <v>3</v>
      </c>
      <c r="C8" s="5"/>
      <c r="D8" s="5"/>
      <c r="E8" s="5"/>
      <c r="F8" s="5"/>
      <c r="G8" s="5"/>
      <c r="H8" s="5"/>
      <c r="I8" s="5"/>
      <c r="J8" s="5"/>
    </row>
    <row r="9" spans="1:10" ht="15" customHeight="1" thickBot="1">
      <c r="A9" s="83" t="s">
        <v>38</v>
      </c>
      <c r="B9" s="84"/>
      <c r="C9" s="85" t="s">
        <v>39</v>
      </c>
      <c r="D9" s="86"/>
      <c r="E9" s="87" t="s">
        <v>40</v>
      </c>
      <c r="F9" s="87"/>
      <c r="G9" s="87" t="s">
        <v>41</v>
      </c>
      <c r="H9" s="88"/>
      <c r="I9" s="89"/>
      <c r="J9" s="5"/>
    </row>
    <row r="10" spans="1:10" ht="15" customHeight="1" thickTop="1">
      <c r="A10" s="90" t="s">
        <v>42</v>
      </c>
      <c r="B10" s="91"/>
      <c r="C10" s="92">
        <v>0.9</v>
      </c>
      <c r="D10" s="93"/>
      <c r="E10" s="94">
        <v>0</v>
      </c>
      <c r="F10" s="95"/>
      <c r="G10" s="12"/>
      <c r="H10" s="13"/>
      <c r="I10" s="14">
        <f>C10*E10</f>
        <v>0</v>
      </c>
      <c r="J10" s="5"/>
    </row>
    <row r="11" spans="1:10" ht="15" customHeight="1">
      <c r="A11" s="96" t="s">
        <v>43</v>
      </c>
      <c r="B11" s="97"/>
      <c r="C11" s="98">
        <v>0.8</v>
      </c>
      <c r="D11" s="99"/>
      <c r="E11" s="100">
        <v>0</v>
      </c>
      <c r="F11" s="101"/>
      <c r="G11" s="15"/>
      <c r="H11" s="16"/>
      <c r="I11" s="17">
        <f>C11*E11</f>
        <v>0</v>
      </c>
      <c r="J11" s="5"/>
    </row>
    <row r="12" spans="1:10" ht="15" customHeight="1">
      <c r="A12" s="96" t="s">
        <v>44</v>
      </c>
      <c r="B12" s="97"/>
      <c r="C12" s="98">
        <v>0.6</v>
      </c>
      <c r="D12" s="99"/>
      <c r="E12" s="100">
        <v>0</v>
      </c>
      <c r="F12" s="101"/>
      <c r="G12" s="15"/>
      <c r="H12" s="16"/>
      <c r="I12" s="17">
        <f>C12*E12</f>
        <v>0</v>
      </c>
      <c r="J12" s="5"/>
    </row>
    <row r="13" spans="1:10" ht="15" customHeight="1">
      <c r="A13" s="96" t="s">
        <v>45</v>
      </c>
      <c r="B13" s="97"/>
      <c r="C13" s="98">
        <v>0.7</v>
      </c>
      <c r="D13" s="99"/>
      <c r="E13" s="100">
        <v>0</v>
      </c>
      <c r="F13" s="101"/>
      <c r="G13" s="15"/>
      <c r="H13" s="16"/>
      <c r="I13" s="17">
        <f>C13*E13</f>
        <v>0</v>
      </c>
      <c r="J13" s="5"/>
    </row>
    <row r="14" spans="1:10" ht="15" customHeight="1" thickBot="1">
      <c r="A14" s="102" t="s">
        <v>46</v>
      </c>
      <c r="B14" s="103"/>
      <c r="C14" s="104">
        <v>0.7</v>
      </c>
      <c r="D14" s="105"/>
      <c r="E14" s="106">
        <v>0.6</v>
      </c>
      <c r="F14" s="107"/>
      <c r="G14" s="18"/>
      <c r="H14" s="19"/>
      <c r="I14" s="20">
        <f>C14*E14</f>
        <v>0.42</v>
      </c>
      <c r="J14" s="5"/>
    </row>
    <row r="15" spans="1:10" ht="15" customHeight="1" thickBot="1">
      <c r="A15" s="21"/>
      <c r="B15" s="21"/>
      <c r="C15" s="21"/>
      <c r="D15" s="22" t="s">
        <v>47</v>
      </c>
      <c r="E15" s="108">
        <f>SUM(E10:E14)</f>
        <v>0.6</v>
      </c>
      <c r="F15" s="109"/>
      <c r="G15" s="66"/>
      <c r="H15" s="67" t="s">
        <v>48</v>
      </c>
      <c r="I15" s="68">
        <f>SUM(I10:I14)</f>
        <v>0.42</v>
      </c>
      <c r="J15" s="5"/>
    </row>
    <row r="16" spans="1:10" ht="15" customHeight="1" thickBot="1">
      <c r="A16" s="5"/>
      <c r="B16" s="5"/>
      <c r="C16" s="5"/>
      <c r="D16" s="5"/>
      <c r="E16" s="5"/>
      <c r="F16" s="65"/>
      <c r="G16" s="64"/>
      <c r="H16" s="23" t="s">
        <v>49</v>
      </c>
      <c r="I16" s="24">
        <f>ROUNDUP(I15/E15/0.5,1)*0.5</f>
        <v>0.7</v>
      </c>
      <c r="J16" s="5"/>
    </row>
    <row r="17" spans="1:10" ht="15" customHeight="1">
      <c r="A17" s="6" t="s">
        <v>4</v>
      </c>
      <c r="B17" s="5" t="s">
        <v>5</v>
      </c>
      <c r="C17" s="5"/>
      <c r="D17" s="5"/>
      <c r="E17" s="5"/>
      <c r="F17" s="5"/>
      <c r="G17" s="5"/>
      <c r="H17" s="5"/>
      <c r="I17" s="5"/>
      <c r="J17" s="5"/>
    </row>
    <row r="18" spans="1:10" ht="15" customHeight="1">
      <c r="A18" s="6" t="s">
        <v>6</v>
      </c>
      <c r="B18" s="25" t="s">
        <v>50</v>
      </c>
      <c r="C18" s="5"/>
      <c r="D18" s="5"/>
      <c r="E18" s="5"/>
      <c r="F18" s="5"/>
      <c r="G18" s="5"/>
      <c r="H18" s="5"/>
      <c r="I18" s="5"/>
      <c r="J18" s="5"/>
    </row>
    <row r="19" spans="1:10" ht="15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5" customHeight="1">
      <c r="A20" s="6" t="s">
        <v>51</v>
      </c>
      <c r="B20" s="5" t="s">
        <v>7</v>
      </c>
      <c r="C20" s="5"/>
      <c r="D20" s="5"/>
      <c r="E20" s="5"/>
      <c r="F20" s="5"/>
      <c r="G20" s="5"/>
      <c r="H20" s="5"/>
      <c r="I20" s="5"/>
      <c r="J20" s="5"/>
    </row>
    <row r="21" spans="1:10" ht="1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5" customHeight="1">
      <c r="A22" s="5" t="s">
        <v>8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ht="15" customHeight="1">
      <c r="A23" s="5"/>
      <c r="B23" s="5"/>
      <c r="C23" s="5"/>
      <c r="D23" s="7"/>
      <c r="E23" s="5"/>
      <c r="F23" s="5"/>
      <c r="G23" s="5"/>
      <c r="H23" s="5"/>
      <c r="I23" s="5"/>
      <c r="J23" s="5"/>
    </row>
    <row r="24" spans="1:10" ht="15" customHeight="1">
      <c r="A24" s="5"/>
      <c r="B24" s="6" t="s">
        <v>9</v>
      </c>
      <c r="C24" s="25" t="s">
        <v>52</v>
      </c>
      <c r="D24" s="5"/>
      <c r="E24" s="5"/>
      <c r="F24" s="5"/>
      <c r="G24" s="5"/>
      <c r="H24" s="5"/>
      <c r="I24" s="5"/>
      <c r="J24" s="5"/>
    </row>
    <row r="25" spans="1:10" ht="15" customHeight="1">
      <c r="A25" s="5"/>
      <c r="B25" s="6" t="s">
        <v>0</v>
      </c>
      <c r="C25" s="7">
        <v>1.67</v>
      </c>
      <c r="D25" s="7" t="s">
        <v>10</v>
      </c>
      <c r="E25" s="26" t="s">
        <v>53</v>
      </c>
      <c r="F25" s="7" t="s">
        <v>11</v>
      </c>
      <c r="G25" s="7">
        <f>C27</f>
        <v>1550</v>
      </c>
      <c r="H25" s="7" t="s">
        <v>54</v>
      </c>
      <c r="I25" s="27">
        <f>E29</f>
        <v>0.25</v>
      </c>
      <c r="J25" s="7" t="s">
        <v>55</v>
      </c>
    </row>
    <row r="26" spans="1:10" ht="15" customHeight="1">
      <c r="A26" s="5"/>
      <c r="B26" s="6" t="s">
        <v>0</v>
      </c>
      <c r="C26" s="28">
        <f>ROUNDDOWN(C25*10^-3*(G25/SQRT(I25))^0.7,2)</f>
        <v>0.46</v>
      </c>
      <c r="D26" s="5" t="s">
        <v>12</v>
      </c>
      <c r="E26" s="5"/>
      <c r="F26" s="5"/>
      <c r="G26" s="5"/>
      <c r="H26" s="5"/>
      <c r="I26" s="5"/>
      <c r="J26" s="5"/>
    </row>
    <row r="27" spans="1:10" ht="15" customHeight="1">
      <c r="A27" s="5"/>
      <c r="B27" s="6" t="s">
        <v>13</v>
      </c>
      <c r="C27" s="29">
        <v>1550</v>
      </c>
      <c r="D27" s="5" t="s">
        <v>14</v>
      </c>
      <c r="E27" s="5" t="s">
        <v>15</v>
      </c>
      <c r="F27" s="5"/>
      <c r="G27" s="5"/>
      <c r="H27" s="5"/>
      <c r="I27" s="5"/>
      <c r="J27" s="5"/>
    </row>
    <row r="28" spans="1:10" ht="15" customHeight="1">
      <c r="A28" s="5"/>
      <c r="B28" s="6" t="s">
        <v>16</v>
      </c>
      <c r="C28" s="29">
        <v>380</v>
      </c>
      <c r="D28" s="5" t="s">
        <v>14</v>
      </c>
      <c r="E28" s="5" t="s">
        <v>17</v>
      </c>
      <c r="F28" s="5"/>
      <c r="G28" s="5"/>
      <c r="H28" s="5"/>
      <c r="I28" s="5"/>
      <c r="J28" s="5"/>
    </row>
    <row r="29" spans="1:10" ht="15" customHeight="1">
      <c r="A29" s="5"/>
      <c r="B29" s="6" t="s">
        <v>18</v>
      </c>
      <c r="C29" s="7" t="s">
        <v>19</v>
      </c>
      <c r="D29" s="7" t="s">
        <v>0</v>
      </c>
      <c r="E29" s="25">
        <f>ROUND(C28/C27,4)</f>
        <v>0.2452</v>
      </c>
      <c r="F29" s="5" t="s">
        <v>20</v>
      </c>
      <c r="G29" s="5"/>
      <c r="H29" s="5"/>
      <c r="I29" s="5"/>
      <c r="J29" s="5"/>
    </row>
    <row r="30" spans="1:10" ht="15" customHeight="1">
      <c r="A30" s="5"/>
      <c r="B30" s="6" t="s">
        <v>21</v>
      </c>
      <c r="C30" s="7" t="s">
        <v>22</v>
      </c>
      <c r="D30" s="5"/>
      <c r="E30" s="5"/>
      <c r="F30" s="5"/>
      <c r="G30" s="5"/>
      <c r="H30" s="5"/>
      <c r="I30" s="5"/>
      <c r="J30" s="5"/>
    </row>
    <row r="31" spans="1:10" ht="15" customHeight="1">
      <c r="A31" s="5"/>
      <c r="B31" s="6" t="s">
        <v>0</v>
      </c>
      <c r="C31" s="30">
        <v>60</v>
      </c>
      <c r="D31" s="7" t="s">
        <v>10</v>
      </c>
      <c r="E31" s="28">
        <f>C26</f>
        <v>0.46</v>
      </c>
      <c r="F31" s="7" t="s">
        <v>0</v>
      </c>
      <c r="G31" s="5">
        <f>IF(C31*E31&lt;30,30,ROUND(C31*E31,0))</f>
        <v>30</v>
      </c>
      <c r="H31" s="5" t="s">
        <v>23</v>
      </c>
      <c r="I31" s="5"/>
      <c r="J31" s="5"/>
    </row>
    <row r="32" spans="1:10" ht="15" customHeight="1">
      <c r="A32" s="5"/>
      <c r="B32" s="6" t="s">
        <v>24</v>
      </c>
      <c r="C32" s="5" t="s">
        <v>56</v>
      </c>
      <c r="D32" s="5"/>
      <c r="E32" s="5"/>
      <c r="F32" s="5"/>
      <c r="G32" s="5"/>
      <c r="H32" s="5"/>
      <c r="I32" s="5"/>
      <c r="J32" s="5"/>
    </row>
    <row r="33" spans="1:10" ht="15" customHeight="1">
      <c r="A33" s="5"/>
      <c r="B33" s="6"/>
      <c r="C33" s="5"/>
      <c r="D33" s="5"/>
      <c r="E33" s="70" t="s">
        <v>82</v>
      </c>
      <c r="F33" s="5"/>
      <c r="G33" s="5"/>
      <c r="H33" s="5"/>
      <c r="I33" s="5"/>
      <c r="J33" s="5"/>
    </row>
    <row r="34" spans="1:10" ht="15" customHeight="1">
      <c r="A34" s="5"/>
      <c r="B34" s="6" t="s">
        <v>0</v>
      </c>
      <c r="C34" s="31">
        <v>1530</v>
      </c>
      <c r="D34" s="32" t="s">
        <v>57</v>
      </c>
      <c r="E34" s="7">
        <f>G31</f>
        <v>30</v>
      </c>
      <c r="F34" s="7" t="s">
        <v>25</v>
      </c>
      <c r="G34" s="33">
        <v>0</v>
      </c>
      <c r="H34" s="5" t="s">
        <v>58</v>
      </c>
      <c r="I34" s="29">
        <f>ROUNDUP(C34/(E34^(2/3)+G34),0)</f>
        <v>159</v>
      </c>
      <c r="J34" s="5" t="s">
        <v>59</v>
      </c>
    </row>
    <row r="35" spans="1:10" ht="15" customHeight="1" thickBo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ht="15" customHeight="1">
      <c r="A36" s="110" t="s">
        <v>26</v>
      </c>
      <c r="B36" s="112" t="s">
        <v>60</v>
      </c>
      <c r="C36" s="113"/>
      <c r="D36" s="114"/>
      <c r="E36" s="115" t="s">
        <v>61</v>
      </c>
      <c r="F36" s="113"/>
      <c r="G36" s="113"/>
      <c r="H36" s="112" t="s">
        <v>62</v>
      </c>
      <c r="I36" s="113"/>
      <c r="J36" s="116"/>
      <c r="K36" s="3"/>
    </row>
    <row r="37" spans="1:10" ht="15" customHeight="1" thickBot="1">
      <c r="A37" s="111"/>
      <c r="B37" s="34" t="s">
        <v>63</v>
      </c>
      <c r="C37" s="35" t="s">
        <v>64</v>
      </c>
      <c r="D37" s="36" t="s">
        <v>65</v>
      </c>
      <c r="E37" s="37" t="s">
        <v>63</v>
      </c>
      <c r="F37" s="35" t="s">
        <v>64</v>
      </c>
      <c r="G37" s="38" t="s">
        <v>65</v>
      </c>
      <c r="H37" s="34" t="s">
        <v>63</v>
      </c>
      <c r="I37" s="35" t="s">
        <v>64</v>
      </c>
      <c r="J37" s="39" t="s">
        <v>65</v>
      </c>
    </row>
    <row r="38" spans="1:10" ht="15" customHeight="1" thickTop="1">
      <c r="A38" s="40" t="s">
        <v>27</v>
      </c>
      <c r="B38" s="41">
        <v>2620</v>
      </c>
      <c r="C38" s="42">
        <v>13.21</v>
      </c>
      <c r="D38" s="43" t="s">
        <v>66</v>
      </c>
      <c r="E38" s="44">
        <v>2846</v>
      </c>
      <c r="F38" s="42">
        <v>11.65</v>
      </c>
      <c r="G38" s="45" t="s">
        <v>66</v>
      </c>
      <c r="H38" s="41">
        <v>3365</v>
      </c>
      <c r="I38" s="42">
        <v>12.21</v>
      </c>
      <c r="J38" s="46" t="s">
        <v>66</v>
      </c>
    </row>
    <row r="39" spans="1:10" ht="15" customHeight="1">
      <c r="A39" s="47" t="s">
        <v>28</v>
      </c>
      <c r="B39" s="48">
        <v>3563</v>
      </c>
      <c r="C39" s="49">
        <v>18.7</v>
      </c>
      <c r="D39" s="50" t="s">
        <v>67</v>
      </c>
      <c r="E39" s="51">
        <v>3990</v>
      </c>
      <c r="F39" s="49">
        <v>19.46</v>
      </c>
      <c r="G39" s="52" t="s">
        <v>67</v>
      </c>
      <c r="H39" s="48">
        <v>4552</v>
      </c>
      <c r="I39" s="49">
        <v>18.85</v>
      </c>
      <c r="J39" s="53" t="s">
        <v>67</v>
      </c>
    </row>
    <row r="40" spans="1:10" ht="15" customHeight="1">
      <c r="A40" s="47" t="s">
        <v>29</v>
      </c>
      <c r="B40" s="48">
        <v>4443</v>
      </c>
      <c r="C40" s="49">
        <v>33.43</v>
      </c>
      <c r="D40" s="50" t="s">
        <v>67</v>
      </c>
      <c r="E40" s="51">
        <v>4901</v>
      </c>
      <c r="F40" s="49">
        <v>34.17</v>
      </c>
      <c r="G40" s="52" t="s">
        <v>67</v>
      </c>
      <c r="H40" s="48">
        <v>5536</v>
      </c>
      <c r="I40" s="49">
        <v>35.12</v>
      </c>
      <c r="J40" s="53" t="s">
        <v>67</v>
      </c>
    </row>
    <row r="41" spans="1:10" ht="15" customHeight="1">
      <c r="A41" s="47" t="s">
        <v>30</v>
      </c>
      <c r="B41" s="48">
        <v>3591</v>
      </c>
      <c r="C41" s="49">
        <v>17.15</v>
      </c>
      <c r="D41" s="50" t="s">
        <v>67</v>
      </c>
      <c r="E41" s="51">
        <v>4153</v>
      </c>
      <c r="F41" s="49">
        <v>17.83</v>
      </c>
      <c r="G41" s="52" t="s">
        <v>67</v>
      </c>
      <c r="H41" s="48">
        <v>4984</v>
      </c>
      <c r="I41" s="49">
        <v>18.28</v>
      </c>
      <c r="J41" s="53" t="s">
        <v>67</v>
      </c>
    </row>
    <row r="42" spans="1:10" ht="15" customHeight="1" thickBot="1">
      <c r="A42" s="54" t="s">
        <v>31</v>
      </c>
      <c r="B42" s="55">
        <v>1530</v>
      </c>
      <c r="C42" s="56">
        <v>0</v>
      </c>
      <c r="D42" s="57" t="s">
        <v>68</v>
      </c>
      <c r="E42" s="58">
        <v>1670</v>
      </c>
      <c r="F42" s="56">
        <v>0</v>
      </c>
      <c r="G42" s="59" t="s">
        <v>68</v>
      </c>
      <c r="H42" s="55">
        <v>1860</v>
      </c>
      <c r="I42" s="56">
        <v>0</v>
      </c>
      <c r="J42" s="60" t="s">
        <v>68</v>
      </c>
    </row>
    <row r="43" spans="1:10" ht="1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</row>
    <row r="44" spans="1:10" ht="15" customHeight="1">
      <c r="A44" s="6" t="s">
        <v>4</v>
      </c>
      <c r="B44" s="5" t="s">
        <v>32</v>
      </c>
      <c r="C44" s="5"/>
      <c r="D44" s="5"/>
      <c r="E44" s="5"/>
      <c r="F44" s="5"/>
      <c r="G44" s="5"/>
      <c r="H44" s="5"/>
      <c r="I44" s="5"/>
      <c r="J44" s="5"/>
    </row>
    <row r="45" spans="1:10" ht="15" customHeight="1">
      <c r="A45" s="6" t="s">
        <v>6</v>
      </c>
      <c r="B45" s="5" t="s">
        <v>33</v>
      </c>
      <c r="C45" s="5"/>
      <c r="D45" s="5"/>
      <c r="E45" s="5"/>
      <c r="F45" s="5"/>
      <c r="G45" s="5"/>
      <c r="H45" s="5"/>
      <c r="I45" s="5"/>
      <c r="J45" s="5"/>
    </row>
    <row r="46" spans="1:10" ht="15" customHeight="1">
      <c r="A46" s="5"/>
      <c r="B46" s="5"/>
      <c r="C46" s="5"/>
      <c r="D46" s="7"/>
      <c r="E46" s="5"/>
      <c r="F46" s="5"/>
      <c r="G46" s="5"/>
      <c r="H46" s="5"/>
      <c r="I46" s="5"/>
      <c r="J46" s="5"/>
    </row>
    <row r="47" spans="1:10" ht="15" customHeight="1">
      <c r="A47" s="6" t="s">
        <v>34</v>
      </c>
      <c r="B47" s="5" t="s">
        <v>69</v>
      </c>
      <c r="C47" s="5"/>
      <c r="D47" s="5"/>
      <c r="E47" s="5"/>
      <c r="F47" s="5"/>
      <c r="G47" s="5"/>
      <c r="H47" s="5"/>
      <c r="I47" s="5"/>
      <c r="J47" s="5"/>
    </row>
    <row r="48" spans="1:10" ht="15" customHeight="1">
      <c r="A48" s="5"/>
      <c r="B48" s="5"/>
      <c r="C48" s="5" t="s">
        <v>35</v>
      </c>
      <c r="D48" s="5"/>
      <c r="E48" s="28">
        <f>E15</f>
        <v>0.6</v>
      </c>
      <c r="F48" s="5" t="s">
        <v>70</v>
      </c>
      <c r="G48" s="5"/>
      <c r="H48" s="5"/>
      <c r="I48" s="5"/>
      <c r="J48" s="5"/>
    </row>
    <row r="49" spans="1:10" ht="15" customHeight="1">
      <c r="A49" s="5"/>
      <c r="B49" s="5"/>
      <c r="C49" s="5"/>
      <c r="D49" s="5"/>
      <c r="E49" s="62"/>
      <c r="F49" s="5"/>
      <c r="G49" s="5"/>
      <c r="H49" s="5"/>
      <c r="I49" s="5"/>
      <c r="J49" s="5"/>
    </row>
    <row r="50" spans="1:10" ht="15" customHeight="1">
      <c r="A50" s="5" t="s">
        <v>71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ht="15" customHeight="1">
      <c r="A51" s="25"/>
      <c r="B51" s="5"/>
      <c r="C51" s="5"/>
      <c r="D51" s="5"/>
      <c r="E51" s="5"/>
      <c r="F51" s="5"/>
      <c r="G51" s="5"/>
      <c r="H51" s="5"/>
      <c r="I51" s="5"/>
      <c r="J51" s="5"/>
    </row>
    <row r="52" spans="2:6" ht="15" customHeight="1">
      <c r="B52" s="69" t="s">
        <v>81</v>
      </c>
      <c r="C52" s="5" t="s">
        <v>80</v>
      </c>
      <c r="D52" s="5"/>
      <c r="E52" s="5"/>
      <c r="F52" s="5"/>
    </row>
    <row r="53" spans="1:10" ht="15" customHeight="1">
      <c r="A53" s="6"/>
      <c r="B53" s="6" t="s">
        <v>79</v>
      </c>
      <c r="C53" s="11">
        <f>H6</f>
        <v>18.6</v>
      </c>
      <c r="D53" s="7" t="s">
        <v>11</v>
      </c>
      <c r="E53" s="7">
        <v>1</v>
      </c>
      <c r="F53" s="7" t="s">
        <v>25</v>
      </c>
      <c r="G53" s="4">
        <v>10</v>
      </c>
      <c r="H53" s="2" t="s">
        <v>72</v>
      </c>
      <c r="I53" s="2">
        <v>100</v>
      </c>
      <c r="J53" s="1" t="s">
        <v>73</v>
      </c>
    </row>
    <row r="54" spans="1:6" ht="15" customHeight="1">
      <c r="A54" s="6"/>
      <c r="B54" s="6" t="s">
        <v>79</v>
      </c>
      <c r="C54" s="7">
        <f>ROUNDUP(C53*(E53+G53/I53),1)</f>
        <v>20.5</v>
      </c>
      <c r="D54" s="5" t="s">
        <v>78</v>
      </c>
      <c r="E54" s="5"/>
      <c r="F54" s="5"/>
    </row>
    <row r="55" spans="1:10" ht="15" customHeight="1" thickBot="1">
      <c r="A55" s="6"/>
      <c r="B55" s="5"/>
      <c r="C55" s="7"/>
      <c r="D55" s="5"/>
      <c r="E55" s="5"/>
      <c r="F55" s="5"/>
      <c r="G55" s="6"/>
      <c r="H55" s="5"/>
      <c r="I55" s="5"/>
      <c r="J55" s="5"/>
    </row>
    <row r="56" spans="1:10" ht="18" customHeight="1">
      <c r="A56" s="77" t="s">
        <v>74</v>
      </c>
      <c r="B56" s="78"/>
      <c r="C56" s="78"/>
      <c r="D56" s="78"/>
      <c r="E56" s="78"/>
      <c r="F56" s="78"/>
      <c r="G56" s="78"/>
      <c r="H56" s="78"/>
      <c r="I56" s="71" t="s">
        <v>77</v>
      </c>
      <c r="J56" s="72"/>
    </row>
    <row r="57" spans="1:10" ht="18" customHeight="1">
      <c r="A57" s="79" t="s">
        <v>75</v>
      </c>
      <c r="B57" s="80"/>
      <c r="C57" s="80"/>
      <c r="D57" s="80"/>
      <c r="E57" s="80"/>
      <c r="F57" s="80"/>
      <c r="G57" s="80"/>
      <c r="H57" s="80"/>
      <c r="I57" s="73">
        <v>0.1</v>
      </c>
      <c r="J57" s="74"/>
    </row>
    <row r="58" spans="1:10" ht="18" customHeight="1" thickBot="1">
      <c r="A58" s="81" t="s">
        <v>76</v>
      </c>
      <c r="B58" s="82"/>
      <c r="C58" s="82"/>
      <c r="D58" s="82"/>
      <c r="E58" s="82"/>
      <c r="F58" s="82"/>
      <c r="G58" s="82"/>
      <c r="H58" s="82"/>
      <c r="I58" s="75">
        <v>0.05</v>
      </c>
      <c r="J58" s="76"/>
    </row>
  </sheetData>
  <sheetProtection/>
  <mergeCells count="30">
    <mergeCell ref="E15:F15"/>
    <mergeCell ref="A36:A37"/>
    <mergeCell ref="B36:D36"/>
    <mergeCell ref="E36:G36"/>
    <mergeCell ref="H36:J3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G9:I9"/>
    <mergeCell ref="A10:B10"/>
    <mergeCell ref="C10:D10"/>
    <mergeCell ref="E10:F10"/>
    <mergeCell ref="I56:J56"/>
    <mergeCell ref="I57:J57"/>
    <mergeCell ref="I58:J58"/>
    <mergeCell ref="A56:H56"/>
    <mergeCell ref="A57:H57"/>
    <mergeCell ref="A58:H58"/>
  </mergeCells>
  <printOptions/>
  <pageMargins left="1.1811023622047245" right="0.3937007874015748" top="0.7874015748031497" bottom="0.3937007874015748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野口設計事務所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野口英幸</cp:lastModifiedBy>
  <cp:lastPrinted>1999-08-20T04:58:39Z</cp:lastPrinted>
  <dcterms:created xsi:type="dcterms:W3CDTF">1998-12-18T12:22:25Z</dcterms:created>
  <dcterms:modified xsi:type="dcterms:W3CDTF">2022-08-18T10:02:20Z</dcterms:modified>
  <cp:category/>
  <cp:version/>
  <cp:contentType/>
  <cp:contentStatus/>
</cp:coreProperties>
</file>