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135" activeTab="0"/>
  </bookViews>
  <sheets>
    <sheet name="計画基準点100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<sst xmlns="http://schemas.openxmlformats.org/spreadsheetml/2006/main" count="68" uniqueCount="58">
  <si>
    <t>=</t>
  </si>
  <si>
    <t>1 / 3.6  ×  f  ×  r  ×  A</t>
  </si>
  <si>
    <t>1 / 3.6</t>
  </si>
  <si>
    <t xml:space="preserve"> 流出係数</t>
  </si>
  <si>
    <t>注１）</t>
  </si>
  <si>
    <t>ａは0.01単位とする。</t>
  </si>
  <si>
    <t>注２）</t>
  </si>
  <si>
    <t>平均雨量強度 (mm/hr)</t>
  </si>
  <si>
    <t>　　　洪水到達時間</t>
  </si>
  <si>
    <t>T =</t>
  </si>
  <si>
    <t>×</t>
  </si>
  <si>
    <t>× (</t>
  </si>
  <si>
    <t>(hr)</t>
  </si>
  <si>
    <t>L =</t>
  </si>
  <si>
    <t>(m)</t>
  </si>
  <si>
    <t>（流域最遠点から流量計算地点までの流路長）</t>
  </si>
  <si>
    <t>H =</t>
  </si>
  <si>
    <t>（流域最遠点と流量計算地点の標高差）</t>
  </si>
  <si>
    <t>S =</t>
  </si>
  <si>
    <t>H / L</t>
  </si>
  <si>
    <t>（流域最遠点から流量計算地点までの平均勾配）</t>
  </si>
  <si>
    <t>t =</t>
  </si>
  <si>
    <t>60 × T</t>
  </si>
  <si>
    <t>(min) （洪水到達時間）</t>
  </si>
  <si>
    <t>r =</t>
  </si>
  <si>
    <t>+</t>
  </si>
  <si>
    <t>ｒは切り上げて整数単位とする。</t>
  </si>
  <si>
    <t xml:space="preserve">A: </t>
  </si>
  <si>
    <t xml:space="preserve"> A = Σa =</t>
  </si>
  <si>
    <t>山地</t>
  </si>
  <si>
    <t>f ：</t>
  </si>
  <si>
    <t>区分</t>
  </si>
  <si>
    <t>流出係数  f'</t>
  </si>
  <si>
    <t>a × f'</t>
  </si>
  <si>
    <t>密集市街地</t>
  </si>
  <si>
    <t>一般市街地</t>
  </si>
  <si>
    <t>畑・原野</t>
  </si>
  <si>
    <t>水田</t>
  </si>
  <si>
    <t>f=Σa×f'/Σaは切り上げて0.05単位とする。</t>
  </si>
  <si>
    <t xml:space="preserve">r: </t>
  </si>
  <si>
    <r>
      <t xml:space="preserve">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/sec)</t>
    </r>
  </si>
  <si>
    <r>
      <t>流域面積 a  km</t>
    </r>
    <r>
      <rPr>
        <vertAlign val="superscript"/>
        <sz val="10"/>
        <rFont val="ＭＳ 明朝"/>
        <family val="1"/>
      </rPr>
      <t>2</t>
    </r>
  </si>
  <si>
    <r>
      <t xml:space="preserve"> ) </t>
    </r>
    <r>
      <rPr>
        <vertAlign val="superscript"/>
        <sz val="10"/>
        <rFont val="ＭＳ 明朝"/>
        <family val="1"/>
      </rPr>
      <t>0.7</t>
    </r>
  </si>
  <si>
    <t>(mm/hr)</t>
  </si>
  <si>
    <r>
      <t>流域面積 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</si>
  <si>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>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</si>
  <si>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Q </t>
  </si>
  <si>
    <t xml:space="preserve">Σa = </t>
  </si>
  <si>
    <t xml:space="preserve">  Σa × f'  = </t>
  </si>
  <si>
    <t xml:space="preserve">Σa × f' / Σa = </t>
  </si>
  <si>
    <r>
      <t xml:space="preserve"> 1.67 × 10</t>
    </r>
    <r>
      <rPr>
        <vertAlign val="superscript"/>
        <sz val="10"/>
        <rFont val="ＭＳ 明朝"/>
        <family val="1"/>
      </rPr>
      <t>-3</t>
    </r>
    <r>
      <rPr>
        <sz val="10"/>
        <rFont val="ＭＳ 明朝"/>
        <family val="1"/>
      </rPr>
      <t xml:space="preserve"> × (L/√S)</t>
    </r>
    <r>
      <rPr>
        <vertAlign val="superscript"/>
        <sz val="10"/>
        <rFont val="ＭＳ 明朝"/>
        <family val="1"/>
      </rPr>
      <t>0.7</t>
    </r>
  </si>
  <si>
    <r>
      <t>10</t>
    </r>
    <r>
      <rPr>
        <vertAlign val="superscript"/>
        <sz val="10"/>
        <rFont val="ＭＳ 明朝"/>
        <family val="1"/>
      </rPr>
      <t>-3</t>
    </r>
  </si>
  <si>
    <t>／</t>
  </si>
  <si>
    <t>/ (</t>
  </si>
  <si>
    <t>)   =</t>
  </si>
  <si>
    <r>
      <t xml:space="preserve"> b / ( t</t>
    </r>
    <r>
      <rPr>
        <vertAlign val="superscript"/>
        <sz val="10"/>
        <rFont val="ＭＳ 明朝"/>
        <family val="1"/>
      </rPr>
      <t xml:space="preserve">n </t>
    </r>
    <r>
      <rPr>
        <sz val="10"/>
        <rFont val="ＭＳ 明朝"/>
        <family val="1"/>
      </rPr>
      <t>+ a )</t>
    </r>
  </si>
  <si>
    <t>注1）</t>
  </si>
  <si>
    <t>設計流量算出表（補助計画点 100年確率）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</si>
</sst>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/( &quot;&quot; )&quot;"/>
    <numFmt numFmtId="179" formatCode="&quot;/( &quot;0&quot; )&quot;"/>
    <numFmt numFmtId="180" formatCode="&quot;× &quot;0.00"/>
    <numFmt numFmtId="181" formatCode="&quot;× &quot;0"/>
    <numFmt numFmtId="182" formatCode="&quot;1/&quot;0"/>
    <numFmt numFmtId="183" formatCode="#,##0.0;[Red]\-#,##0.0"/>
    <numFmt numFmtId="184" formatCode="0.00_);[Red]\(0.00\)"/>
    <numFmt numFmtId="185" formatCode="#,##0.000;[Red]\-#,##0.000"/>
    <numFmt numFmtId="186" formatCode="&quot;× &quot;0.0"/>
    <numFmt numFmtId="187" formatCode="&quot;× &quot;0.000"/>
    <numFmt numFmtId="188" formatCode="0.0000"/>
    <numFmt numFmtId="189" formatCode="0.00000"/>
    <numFmt numFmtId="190" formatCode="0.000000"/>
    <numFmt numFmtId="191" formatCode="&quot;tan&quot;0.00&quot;ﾟ&quot;"/>
    <numFmt numFmtId="192" formatCode="&quot;tan&quot;0&quot;ﾟ&quot;"/>
    <numFmt numFmtId="193" formatCode="0.0_ "/>
    <numFmt numFmtId="194" formatCode="0_ "/>
    <numFmt numFmtId="195" formatCode="#,##0.0_);[Red]\(#,##0.0\)"/>
    <numFmt numFmtId="196" formatCode="#,##0_);[Red]\(#,##0\)"/>
    <numFmt numFmtId="197" formatCode="&quot;(&quot;\&amp;0.00"/>
    <numFmt numFmtId="198" formatCode="&quot;(&quot;0.00"/>
    <numFmt numFmtId="199" formatCode="&quot;(  &quot;0.00"/>
    <numFmt numFmtId="200" formatCode="0.0&quot;  (&quot;"/>
    <numFmt numFmtId="201" formatCode="0.00&quot;  (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_ "/>
  </numFmts>
  <fonts count="4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.5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vertAlign val="subscript"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vertAlign val="subscript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2" fontId="5" fillId="0" borderId="23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7" fontId="5" fillId="0" borderId="0" xfId="0" applyNumberFormat="1" applyFont="1" applyAlignment="1">
      <alignment/>
    </xf>
    <xf numFmtId="187" fontId="5" fillId="0" borderId="0" xfId="0" applyNumberFormat="1" applyFont="1" applyAlignment="1">
      <alignment horizontal="center"/>
    </xf>
    <xf numFmtId="177" fontId="5" fillId="0" borderId="24" xfId="0" applyNumberFormat="1" applyFont="1" applyBorder="1" applyAlignment="1">
      <alignment horizontal="center"/>
    </xf>
    <xf numFmtId="188" fontId="5" fillId="0" borderId="25" xfId="0" applyNumberFormat="1" applyFont="1" applyBorder="1" applyAlignment="1">
      <alignment horizontal="center"/>
    </xf>
    <xf numFmtId="188" fontId="5" fillId="0" borderId="26" xfId="0" applyNumberFormat="1" applyFont="1" applyBorder="1" applyAlignment="1">
      <alignment horizontal="center"/>
    </xf>
    <xf numFmtId="188" fontId="5" fillId="0" borderId="27" xfId="0" applyNumberFormat="1" applyFont="1" applyBorder="1" applyAlignment="1">
      <alignment horizontal="center"/>
    </xf>
    <xf numFmtId="188" fontId="5" fillId="0" borderId="28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7" fontId="5" fillId="0" borderId="29" xfId="0" applyNumberFormat="1" applyFont="1" applyBorder="1" applyAlignment="1">
      <alignment horizontal="center"/>
    </xf>
    <xf numFmtId="177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distributed"/>
    </xf>
    <xf numFmtId="0" fontId="5" fillId="0" borderId="37" xfId="0" applyFont="1" applyBorder="1" applyAlignment="1">
      <alignment horizontal="distributed"/>
    </xf>
    <xf numFmtId="0" fontId="5" fillId="0" borderId="38" xfId="0" applyFont="1" applyBorder="1" applyAlignment="1">
      <alignment horizontal="distributed"/>
    </xf>
    <xf numFmtId="0" fontId="5" fillId="0" borderId="39" xfId="0" applyFont="1" applyBorder="1" applyAlignment="1">
      <alignment horizontal="distributed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177" fontId="47" fillId="0" borderId="10" xfId="0" applyNumberFormat="1" applyFont="1" applyBorder="1" applyAlignment="1">
      <alignment horizontal="center"/>
    </xf>
    <xf numFmtId="177" fontId="47" fillId="0" borderId="33" xfId="0" applyNumberFormat="1" applyFont="1" applyBorder="1" applyAlignment="1">
      <alignment horizontal="center"/>
    </xf>
    <xf numFmtId="177" fontId="47" fillId="0" borderId="12" xfId="0" applyNumberFormat="1" applyFont="1" applyBorder="1" applyAlignment="1">
      <alignment horizontal="center"/>
    </xf>
    <xf numFmtId="177" fontId="47" fillId="0" borderId="32" xfId="0" applyNumberFormat="1" applyFont="1" applyBorder="1" applyAlignment="1">
      <alignment horizontal="center"/>
    </xf>
    <xf numFmtId="177" fontId="47" fillId="0" borderId="42" xfId="0" applyNumberFormat="1" applyFont="1" applyBorder="1" applyAlignment="1">
      <alignment horizontal="center"/>
    </xf>
    <xf numFmtId="177" fontId="47" fillId="0" borderId="43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 quotePrefix="1">
      <alignment horizontal="right"/>
    </xf>
    <xf numFmtId="0" fontId="4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11.08203125" defaultRowHeight="18"/>
  <cols>
    <col min="1" max="1" width="6.66015625" style="1" customWidth="1"/>
    <col min="2" max="5" width="6.16015625" style="1" customWidth="1"/>
    <col min="6" max="6" width="8.66015625" style="1" customWidth="1"/>
    <col min="7" max="9" width="6.16015625" style="1" customWidth="1"/>
    <col min="10" max="10" width="7.66015625" style="1" customWidth="1"/>
    <col min="11" max="16384" width="11.08203125" style="1" customWidth="1"/>
  </cols>
  <sheetData>
    <row r="1" ht="19.5" customHeight="1">
      <c r="A1" s="25" t="s">
        <v>57</v>
      </c>
    </row>
    <row r="2" ht="15" customHeight="1"/>
    <row r="3" ht="15" customHeight="1"/>
    <row r="4" spans="1:10" ht="15" customHeight="1">
      <c r="A4" s="3" t="s">
        <v>46</v>
      </c>
      <c r="B4" s="2" t="s">
        <v>0</v>
      </c>
      <c r="C4" s="4" t="s">
        <v>1</v>
      </c>
      <c r="I4" s="47" t="s">
        <v>40</v>
      </c>
      <c r="J4" s="47"/>
    </row>
    <row r="5" spans="2:10" ht="15" customHeight="1">
      <c r="B5" s="2" t="s">
        <v>0</v>
      </c>
      <c r="C5" s="2" t="s">
        <v>2</v>
      </c>
      <c r="D5" s="7">
        <f>I15</f>
        <v>0.7</v>
      </c>
      <c r="E5" s="8">
        <f>I33</f>
        <v>124</v>
      </c>
      <c r="F5" s="27">
        <f>E38</f>
        <v>0.2</v>
      </c>
      <c r="G5" s="2" t="s">
        <v>0</v>
      </c>
      <c r="H5" s="33">
        <f>1/3.6*D5*E5*F5</f>
        <v>4.8</v>
      </c>
      <c r="I5" s="47"/>
      <c r="J5" s="47"/>
    </row>
    <row r="6" ht="15" customHeight="1"/>
    <row r="7" spans="1:2" ht="15" customHeight="1" thickBot="1">
      <c r="A7" s="3" t="s">
        <v>30</v>
      </c>
      <c r="B7" s="1" t="s">
        <v>3</v>
      </c>
    </row>
    <row r="8" spans="1:9" ht="17.25" customHeight="1" thickBot="1">
      <c r="A8" s="50" t="s">
        <v>31</v>
      </c>
      <c r="B8" s="51"/>
      <c r="C8" s="52" t="s">
        <v>32</v>
      </c>
      <c r="D8" s="53"/>
      <c r="E8" s="54" t="s">
        <v>41</v>
      </c>
      <c r="F8" s="54"/>
      <c r="G8" s="54" t="s">
        <v>33</v>
      </c>
      <c r="H8" s="54"/>
      <c r="I8" s="55"/>
    </row>
    <row r="9" spans="1:9" ht="15" customHeight="1" thickTop="1">
      <c r="A9" s="56" t="s">
        <v>34</v>
      </c>
      <c r="B9" s="57"/>
      <c r="C9" s="41">
        <v>0.9</v>
      </c>
      <c r="D9" s="42"/>
      <c r="E9" s="60">
        <v>0</v>
      </c>
      <c r="F9" s="61"/>
      <c r="G9" s="9"/>
      <c r="H9" s="10"/>
      <c r="I9" s="29">
        <f>C9*E9</f>
        <v>0</v>
      </c>
    </row>
    <row r="10" spans="1:9" ht="15" customHeight="1">
      <c r="A10" s="37" t="s">
        <v>35</v>
      </c>
      <c r="B10" s="38"/>
      <c r="C10" s="39">
        <v>0.8</v>
      </c>
      <c r="D10" s="40"/>
      <c r="E10" s="62">
        <v>0</v>
      </c>
      <c r="F10" s="63"/>
      <c r="G10" s="11"/>
      <c r="H10" s="12"/>
      <c r="I10" s="30">
        <f>C10*E10</f>
        <v>0</v>
      </c>
    </row>
    <row r="11" spans="1:9" ht="15" customHeight="1">
      <c r="A11" s="37" t="s">
        <v>36</v>
      </c>
      <c r="B11" s="38"/>
      <c r="C11" s="39">
        <v>0.6</v>
      </c>
      <c r="D11" s="40"/>
      <c r="E11" s="62">
        <v>0</v>
      </c>
      <c r="F11" s="63"/>
      <c r="G11" s="11"/>
      <c r="H11" s="12"/>
      <c r="I11" s="30">
        <f>C11*E11</f>
        <v>0</v>
      </c>
    </row>
    <row r="12" spans="1:9" ht="15" customHeight="1">
      <c r="A12" s="37" t="s">
        <v>37</v>
      </c>
      <c r="B12" s="38"/>
      <c r="C12" s="39">
        <v>0.7</v>
      </c>
      <c r="D12" s="40"/>
      <c r="E12" s="62">
        <v>0</v>
      </c>
      <c r="F12" s="63"/>
      <c r="G12" s="11"/>
      <c r="H12" s="12"/>
      <c r="I12" s="30">
        <f>C12*E12</f>
        <v>0</v>
      </c>
    </row>
    <row r="13" spans="1:9" ht="15" customHeight="1" thickBot="1">
      <c r="A13" s="43" t="s">
        <v>29</v>
      </c>
      <c r="B13" s="44"/>
      <c r="C13" s="45">
        <v>0.7</v>
      </c>
      <c r="D13" s="46"/>
      <c r="E13" s="64">
        <v>0.2</v>
      </c>
      <c r="F13" s="65"/>
      <c r="G13" s="13"/>
      <c r="H13" s="14"/>
      <c r="I13" s="31">
        <f>C13*E13</f>
        <v>0.14</v>
      </c>
    </row>
    <row r="14" spans="1:9" ht="15" customHeight="1" thickBot="1">
      <c r="A14" s="15"/>
      <c r="B14" s="15"/>
      <c r="C14" s="15"/>
      <c r="D14" s="16" t="s">
        <v>47</v>
      </c>
      <c r="E14" s="35">
        <f>SUM(E9:F13)</f>
        <v>0.2</v>
      </c>
      <c r="F14" s="36"/>
      <c r="G14" s="17"/>
      <c r="H14" s="18" t="s">
        <v>48</v>
      </c>
      <c r="I14" s="32">
        <f>SUM(I9:I13)</f>
        <v>0.14</v>
      </c>
    </row>
    <row r="15" spans="6:9" ht="15" customHeight="1" thickBot="1">
      <c r="F15" s="19"/>
      <c r="G15" s="20"/>
      <c r="H15" s="21" t="s">
        <v>49</v>
      </c>
      <c r="I15" s="28">
        <f>I14/E14</f>
        <v>0.7</v>
      </c>
    </row>
    <row r="16" spans="1:2" ht="15" customHeight="1">
      <c r="A16" s="3" t="s">
        <v>4</v>
      </c>
      <c r="B16" s="1" t="s">
        <v>5</v>
      </c>
    </row>
    <row r="17" spans="1:2" ht="15" customHeight="1">
      <c r="A17" s="3" t="s">
        <v>6</v>
      </c>
      <c r="B17" s="4" t="s">
        <v>38</v>
      </c>
    </row>
    <row r="18" ht="15" customHeight="1"/>
    <row r="19" spans="1:2" ht="15" customHeight="1">
      <c r="A19" s="3" t="s">
        <v>39</v>
      </c>
      <c r="B19" s="1" t="s">
        <v>7</v>
      </c>
    </row>
    <row r="20" ht="15" customHeight="1"/>
    <row r="21" ht="15" customHeight="1">
      <c r="A21" s="1" t="s">
        <v>8</v>
      </c>
    </row>
    <row r="22" spans="3:6" ht="15" customHeight="1">
      <c r="C22" s="49" t="s">
        <v>50</v>
      </c>
      <c r="D22" s="47"/>
      <c r="E22" s="47"/>
      <c r="F22" s="47"/>
    </row>
    <row r="23" spans="2:10" ht="15" customHeight="1">
      <c r="B23" s="3" t="s">
        <v>9</v>
      </c>
      <c r="C23" s="47"/>
      <c r="D23" s="47"/>
      <c r="E23" s="47"/>
      <c r="F23" s="47"/>
      <c r="J23" s="48" t="s">
        <v>42</v>
      </c>
    </row>
    <row r="24" spans="2:10" ht="15" customHeight="1">
      <c r="B24" s="3" t="s">
        <v>0</v>
      </c>
      <c r="C24" s="2">
        <v>1.67</v>
      </c>
      <c r="D24" s="2" t="s">
        <v>10</v>
      </c>
      <c r="E24" s="22" t="s">
        <v>51</v>
      </c>
      <c r="F24" s="2" t="s">
        <v>11</v>
      </c>
      <c r="G24" s="2">
        <f>C26</f>
        <v>740</v>
      </c>
      <c r="H24" s="2" t="s">
        <v>52</v>
      </c>
      <c r="I24" s="23">
        <f>E28</f>
        <v>0.21</v>
      </c>
      <c r="J24" s="47"/>
    </row>
    <row r="25" spans="2:4" ht="15" customHeight="1">
      <c r="B25" s="3" t="s">
        <v>0</v>
      </c>
      <c r="C25" s="5">
        <f>C24*10^-3*(G24/SQRT(I24))^0.7</f>
        <v>0.29</v>
      </c>
      <c r="D25" s="1" t="s">
        <v>12</v>
      </c>
    </row>
    <row r="26" spans="2:5" ht="15" customHeight="1">
      <c r="B26" s="3" t="s">
        <v>13</v>
      </c>
      <c r="C26" s="58">
        <v>740</v>
      </c>
      <c r="D26" s="1" t="s">
        <v>14</v>
      </c>
      <c r="E26" s="1" t="s">
        <v>15</v>
      </c>
    </row>
    <row r="27" spans="2:5" ht="15" customHeight="1">
      <c r="B27" s="3" t="s">
        <v>16</v>
      </c>
      <c r="C27" s="59">
        <v>153</v>
      </c>
      <c r="D27" s="1" t="s">
        <v>14</v>
      </c>
      <c r="E27" s="1" t="s">
        <v>17</v>
      </c>
    </row>
    <row r="28" spans="2:6" ht="15" customHeight="1">
      <c r="B28" s="3" t="s">
        <v>18</v>
      </c>
      <c r="C28" s="2" t="s">
        <v>19</v>
      </c>
      <c r="D28" s="2" t="s">
        <v>0</v>
      </c>
      <c r="E28" s="4">
        <f>ROUND(C27/C26,4)</f>
        <v>0.2068</v>
      </c>
      <c r="F28" s="1" t="s">
        <v>20</v>
      </c>
    </row>
    <row r="29" spans="2:3" ht="15" customHeight="1">
      <c r="B29" s="3" t="s">
        <v>21</v>
      </c>
      <c r="C29" s="2" t="s">
        <v>22</v>
      </c>
    </row>
    <row r="30" spans="2:8" ht="15" customHeight="1">
      <c r="B30" s="3" t="s">
        <v>0</v>
      </c>
      <c r="C30" s="6">
        <v>60</v>
      </c>
      <c r="D30" s="2" t="s">
        <v>10</v>
      </c>
      <c r="E30" s="5">
        <f>C25</f>
        <v>0.29</v>
      </c>
      <c r="F30" s="2" t="s">
        <v>0</v>
      </c>
      <c r="G30" s="1">
        <f>C30*E30</f>
        <v>17.4</v>
      </c>
      <c r="H30" s="1" t="s">
        <v>23</v>
      </c>
    </row>
    <row r="31" spans="2:3" ht="15" customHeight="1">
      <c r="B31" s="3" t="s">
        <v>24</v>
      </c>
      <c r="C31" s="1" t="s">
        <v>55</v>
      </c>
    </row>
    <row r="32" spans="2:5" ht="15" customHeight="1">
      <c r="B32" s="3"/>
      <c r="E32" s="67">
        <v>0.79</v>
      </c>
    </row>
    <row r="33" spans="2:10" ht="15" customHeight="1">
      <c r="B33" s="3" t="s">
        <v>0</v>
      </c>
      <c r="C33" s="66">
        <v>3566.4</v>
      </c>
      <c r="D33" s="24" t="s">
        <v>53</v>
      </c>
      <c r="E33" s="2">
        <f>G30</f>
        <v>17.4</v>
      </c>
      <c r="F33" s="2" t="s">
        <v>25</v>
      </c>
      <c r="G33" s="68">
        <v>19.355</v>
      </c>
      <c r="H33" s="1" t="s">
        <v>54</v>
      </c>
      <c r="I33" s="34">
        <f>ROUNDUP(C33/(E33^E32+G33),0)</f>
        <v>124</v>
      </c>
      <c r="J33" s="1" t="s">
        <v>43</v>
      </c>
    </row>
    <row r="34" ht="15" customHeight="1"/>
    <row r="35" spans="1:2" ht="15" customHeight="1">
      <c r="A35" s="3" t="s">
        <v>56</v>
      </c>
      <c r="B35" s="1" t="s">
        <v>26</v>
      </c>
    </row>
    <row r="36" spans="2:4" ht="15" customHeight="1">
      <c r="B36" s="47" t="s">
        <v>44</v>
      </c>
      <c r="C36" s="47"/>
      <c r="D36" s="2"/>
    </row>
    <row r="37" spans="1:6" ht="15" customHeight="1">
      <c r="A37" s="3" t="s">
        <v>27</v>
      </c>
      <c r="B37" s="47"/>
      <c r="C37" s="47"/>
      <c r="F37" s="47" t="s">
        <v>45</v>
      </c>
    </row>
    <row r="38" spans="3:6" ht="15" customHeight="1">
      <c r="C38" s="1" t="s">
        <v>28</v>
      </c>
      <c r="E38" s="26">
        <f>E14</f>
        <v>0.2</v>
      </c>
      <c r="F38" s="47"/>
    </row>
  </sheetData>
  <sheetProtection/>
  <mergeCells count="25">
    <mergeCell ref="E14:F14"/>
    <mergeCell ref="C22:F23"/>
    <mergeCell ref="J23:J24"/>
    <mergeCell ref="B36:C37"/>
    <mergeCell ref="F37:F38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I4:J5"/>
    <mergeCell ref="A8:B8"/>
    <mergeCell ref="C8:D8"/>
    <mergeCell ref="E8:F8"/>
    <mergeCell ref="G8:I8"/>
    <mergeCell ref="A9:B9"/>
    <mergeCell ref="C9:D9"/>
    <mergeCell ref="E9:F9"/>
  </mergeCells>
  <printOptions/>
  <pageMargins left="1.1811023622047245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野口設計事務所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2021-10-19T02:13:08Z</cp:lastPrinted>
  <dcterms:created xsi:type="dcterms:W3CDTF">1998-12-18T12:22:25Z</dcterms:created>
  <dcterms:modified xsi:type="dcterms:W3CDTF">2022-08-21T03:42:02Z</dcterms:modified>
  <cp:category/>
  <cp:version/>
  <cp:contentType/>
  <cp:contentStatus/>
</cp:coreProperties>
</file>