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8715" activeTab="0"/>
  </bookViews>
  <sheets>
    <sheet name="水通し断面" sheetId="1" r:id="rId1"/>
  </sheets>
  <definedNames>
    <definedName name="_xlnm.Print_Area" localSheetId="0">'水通し断面'!$A$1:$M$85</definedName>
  </definedNames>
  <calcPr fullCalcOnLoad="1" fullPrecision="0" refMode="R1C1"/>
</workbook>
</file>

<file path=xl/sharedStrings.xml><?xml version="1.0" encoding="utf-8"?>
<sst xmlns="http://schemas.openxmlformats.org/spreadsheetml/2006/main" count="118" uniqueCount="77">
  <si>
    <t>計画堆砂勾配 (ﾟ)</t>
  </si>
  <si>
    <t xml:space="preserve">土石流ピーク流量 Qsp = </t>
  </si>
  <si>
    <t>　設計水深は下記の①と②を比較し、大きい値とする。</t>
  </si>
  <si>
    <t>土石流ピーク流量に対する越流水深の値</t>
  </si>
  <si>
    <t>最大礫径の値</t>
  </si>
  <si>
    <t>流れの幅 (m)</t>
  </si>
  <si>
    <t>　土石流ピーク流量に対する越流水深(z)を仮定して水通断面によって流下させることが</t>
  </si>
  <si>
    <t>可能な土石流流量(Qspcal)を算出し、トライアル計算によりQspcal≒Qspとなるzを土石流</t>
  </si>
  <si>
    <t>土石流の流速 (m/s)</t>
  </si>
  <si>
    <r>
      <t>水通しによる流下断面積 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)</t>
    </r>
  </si>
  <si>
    <r>
      <t>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/s</t>
    </r>
  </si>
  <si>
    <t>①</t>
  </si>
  <si>
    <t>②</t>
  </si>
  <si>
    <t>ピーク流量に対する越流水深とする。</t>
  </si>
  <si>
    <t>Qspcal</t>
  </si>
  <si>
    <t>=</t>
  </si>
  <si>
    <t>U</t>
  </si>
  <si>
    <t>×</t>
  </si>
  <si>
    <t>Ad</t>
  </si>
  <si>
    <r>
      <t>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/sec</t>
    </r>
  </si>
  <si>
    <t>≒</t>
  </si>
  <si>
    <t>Qsp</t>
  </si>
  <si>
    <t>2/3</t>
  </si>
  <si>
    <t>1/2</t>
  </si>
  <si>
    <t>/</t>
  </si>
  <si>
    <t>Kn</t>
  </si>
  <si>
    <t>×</t>
  </si>
  <si>
    <t>Dd</t>
  </si>
  <si>
    <t>sinθ</t>
  </si>
  <si>
    <t>m/s</t>
  </si>
  <si>
    <t>1/2</t>
  </si>
  <si>
    <t>× (</t>
  </si>
  <si>
    <t>B1</t>
  </si>
  <si>
    <t>+</t>
  </si>
  <si>
    <t>z</t>
  </si>
  <si>
    <t>) ×</t>
  </si>
  <si>
    <r>
      <t>m</t>
    </r>
    <r>
      <rPr>
        <vertAlign val="superscript"/>
        <sz val="10.5"/>
        <rFont val="ＭＳ 明朝"/>
        <family val="1"/>
      </rPr>
      <t>2</t>
    </r>
  </si>
  <si>
    <t>Dd</t>
  </si>
  <si>
    <t>Bda</t>
  </si>
  <si>
    <t>m</t>
  </si>
  <si>
    <t>▽</t>
  </si>
  <si>
    <t>≡</t>
  </si>
  <si>
    <t xml:space="preserve">z : </t>
  </si>
  <si>
    <t>土石流ピーク流量に対する越流水深 (m)</t>
  </si>
  <si>
    <t xml:space="preserve">Dd : </t>
  </si>
  <si>
    <t>土石流水深 (m)</t>
  </si>
  <si>
    <t xml:space="preserve">Ad : </t>
  </si>
  <si>
    <t xml:space="preserve">Kn : </t>
  </si>
  <si>
    <t>粗度係数</t>
  </si>
  <si>
    <t>∴</t>
  </si>
  <si>
    <t xml:space="preserve">U : </t>
  </si>
  <si>
    <t xml:space="preserve">Qsp : </t>
  </si>
  <si>
    <r>
      <t>土石流ピーク流量 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/s)</t>
    </r>
  </si>
  <si>
    <t>∴</t>
  </si>
  <si>
    <r>
      <t>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/s</t>
    </r>
  </si>
  <si>
    <t xml:space="preserve">Qspcal : </t>
  </si>
  <si>
    <r>
      <t>水通断面によって流下させることが可能な土石流流量 (m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/s)</t>
    </r>
  </si>
  <si>
    <t xml:space="preserve">Bda : </t>
  </si>
  <si>
    <t>∴</t>
  </si>
  <si>
    <t xml:space="preserve">θ' : </t>
  </si>
  <si>
    <t>∴</t>
  </si>
  <si>
    <t>ﾟ</t>
  </si>
  <si>
    <t>最大礫径</t>
  </si>
  <si>
    <t>＝</t>
  </si>
  <si>
    <t>土石流ピーク流量に</t>
  </si>
  <si>
    <t>対する越流水深</t>
  </si>
  <si>
    <t>最大礫径</t>
  </si>
  <si>
    <t xml:space="preserve">  1) 設計流量</t>
  </si>
  <si>
    <t xml:space="preserve">  2) 設計水深</t>
  </si>
  <si>
    <t>　　2.1) 土石流ピーク流量に対する越流水深</t>
  </si>
  <si>
    <t>　 2.2) 最大礫径の値</t>
  </si>
  <si>
    <t>　 2.3) 設計水深の決定</t>
  </si>
  <si>
    <t>(5) 水通し断面の計算</t>
  </si>
  <si>
    <t>（「砂防施設設計要領(案)  平成21年3月」P.3-12）</t>
  </si>
  <si>
    <t>＞</t>
  </si>
  <si>
    <t>　設計流量は、水通し断面を設計する際に用いる対象流量のことで、土石流ピーク</t>
  </si>
  <si>
    <t>流量とする。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</si>
</sst>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&quot;/( &quot;&quot; )&quot;"/>
    <numFmt numFmtId="179" formatCode="&quot;/( &quot;0&quot; )&quot;"/>
    <numFmt numFmtId="180" formatCode="&quot;× &quot;0.00"/>
    <numFmt numFmtId="181" formatCode="&quot;× &quot;0"/>
    <numFmt numFmtId="182" formatCode="&quot;1/&quot;0"/>
    <numFmt numFmtId="183" formatCode="#,##0.0;[Red]\-#,##0.0"/>
    <numFmt numFmtId="184" formatCode="0.00_);[Red]\(0.00\)"/>
    <numFmt numFmtId="185" formatCode="#,##0.000;[Red]\-#,##0.000"/>
    <numFmt numFmtId="186" formatCode="&quot;× &quot;0.0"/>
    <numFmt numFmtId="187" formatCode="&quot;× &quot;0.000"/>
    <numFmt numFmtId="188" formatCode="0.0000"/>
    <numFmt numFmtId="189" formatCode="0.00000"/>
    <numFmt numFmtId="190" formatCode="0.000000"/>
    <numFmt numFmtId="191" formatCode="0_);[Red]\(0\)"/>
    <numFmt numFmtId="192" formatCode="0.0_);[Red]\(0.0\)"/>
    <numFmt numFmtId="193" formatCode="&quot;1:&quot;0.0"/>
    <numFmt numFmtId="194" formatCode="#,##0.000;\-#,##0.000"/>
    <numFmt numFmtId="195" formatCode="#\ ?/100"/>
    <numFmt numFmtId="196" formatCode="#,##0.0;\-#,##0.0"/>
    <numFmt numFmtId="197" formatCode="#,##0.0_);[Red]\(#,##0.0\)"/>
    <numFmt numFmtId="198" formatCode="#,##0_);[Red]\(#,##0\)"/>
    <numFmt numFmtId="199" formatCode="&quot;tan&quot;0.00&quot;ﾟ&quot;"/>
    <numFmt numFmtId="200" formatCode="&quot;tan&quot;0&quot;ﾟ&quot;"/>
    <numFmt numFmtId="201" formatCode="0.00_ "/>
    <numFmt numFmtId="202" formatCode="0.00&quot;m&quot;"/>
    <numFmt numFmtId="203" formatCode="0.0&quot;m&quot;"/>
    <numFmt numFmtId="204" formatCode="&quot;+  &quot;0.00"/>
    <numFmt numFmtId="205" formatCode="&quot;1:&quot;0.00"/>
    <numFmt numFmtId="206" formatCode="0.000_ "/>
    <numFmt numFmtId="207" formatCode="&quot;  m&quot;"/>
    <numFmt numFmtId="208" formatCode="0.0&quot;  m&quot;"/>
    <numFmt numFmtId="209" formatCode="0.00&quot;  m&quot;"/>
    <numFmt numFmtId="210" formatCode="0.0_ "/>
    <numFmt numFmtId="211" formatCode="&quot;Bda= &quot;"/>
    <numFmt numFmtId="212" formatCode="&quot;Bda= &quot;0.00"/>
    <numFmt numFmtId="213" formatCode="&quot;Dd= &quot;0.00"/>
    <numFmt numFmtId="214" formatCode="&quot;Dd= &quot;0.000"/>
    <numFmt numFmtId="215" formatCode="&quot;Bda= &quot;0.000"/>
    <numFmt numFmtId="216" formatCode="0.000&quot;  m&quot;"/>
    <numFmt numFmtId="217" formatCode="0.000_);[Red]\(0.000\)"/>
    <numFmt numFmtId="218" formatCode="&quot;z = &quot;0.000"/>
    <numFmt numFmtId="219" formatCode="&quot;Dd = &quot;0.000"/>
    <numFmt numFmtId="220" formatCode="&quot;B1 = &quot;0.00"/>
    <numFmt numFmtId="221" formatCode="0_ "/>
    <numFmt numFmtId="222" formatCode="&quot;1/&quot;0.0"/>
  </numFmts>
  <fonts count="55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10"/>
      <name val="ＭＳ 明朝"/>
      <family val="1"/>
    </font>
    <font>
      <sz val="7"/>
      <name val="明朝"/>
      <family val="1"/>
    </font>
    <font>
      <sz val="10.5"/>
      <name val="ＭＳ 明朝"/>
      <family val="1"/>
    </font>
    <font>
      <vertAlign val="superscript"/>
      <sz val="10.5"/>
      <name val="ＭＳ 明朝"/>
      <family val="1"/>
    </font>
    <font>
      <vertAlign val="subscript"/>
      <sz val="10.5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u val="single"/>
      <sz val="14"/>
      <color indexed="12"/>
      <name val="明朝"/>
      <family val="1"/>
    </font>
    <font>
      <b/>
      <u val="double"/>
      <sz val="10"/>
      <name val="ＭＳ ゴシック"/>
      <family val="3"/>
    </font>
    <font>
      <sz val="10.5"/>
      <color indexed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.5"/>
      <name val="ＭＳ 明朝"/>
      <family val="1"/>
    </font>
    <font>
      <b/>
      <u val="single"/>
      <sz val="10.5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3" fillId="31" borderId="4" applyNumberFormat="0" applyAlignment="0" applyProtection="0"/>
    <xf numFmtId="39" fontId="12" fillId="0" borderId="0">
      <alignment/>
      <protection/>
    </xf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 quotePrefix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76" fontId="7" fillId="0" borderId="0" xfId="0" applyNumberFormat="1" applyFont="1" applyAlignment="1">
      <alignment horizontal="center"/>
    </xf>
    <xf numFmtId="20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39" fontId="11" fillId="0" borderId="0" xfId="59" applyFont="1" quotePrefix="1">
      <alignment/>
      <protection/>
    </xf>
    <xf numFmtId="0" fontId="7" fillId="0" borderId="0" xfId="0" applyFont="1" applyAlignment="1">
      <alignment horizontal="left"/>
    </xf>
    <xf numFmtId="176" fontId="7" fillId="0" borderId="0" xfId="0" applyNumberFormat="1" applyFont="1" applyAlignment="1">
      <alignment horizontal="left"/>
    </xf>
    <xf numFmtId="208" fontId="7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Alignment="1">
      <alignment vertical="center"/>
    </xf>
    <xf numFmtId="0" fontId="18" fillId="0" borderId="10" xfId="0" applyFont="1" applyBorder="1" applyAlignment="1">
      <alignment/>
    </xf>
    <xf numFmtId="206" fontId="7" fillId="0" borderId="0" xfId="0" applyNumberFormat="1" applyFont="1" applyAlignment="1">
      <alignment horizontal="center"/>
    </xf>
    <xf numFmtId="0" fontId="8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 vertical="center"/>
    </xf>
    <xf numFmtId="206" fontId="7" fillId="0" borderId="0" xfId="0" applyNumberFormat="1" applyFont="1" applyBorder="1" applyAlignment="1">
      <alignment horizontal="center" vertical="center"/>
    </xf>
    <xf numFmtId="206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56" fontId="7" fillId="0" borderId="0" xfId="0" applyNumberFormat="1" applyFont="1" applyAlignment="1" quotePrefix="1">
      <alignment horizontal="center"/>
    </xf>
    <xf numFmtId="217" fontId="7" fillId="0" borderId="0" xfId="0" applyNumberFormat="1" applyFont="1" applyAlignment="1">
      <alignment horizontal="center"/>
    </xf>
    <xf numFmtId="47" fontId="7" fillId="0" borderId="11" xfId="0" applyNumberFormat="1" applyFont="1" applyBorder="1" applyAlignment="1" quotePrefix="1">
      <alignment textRotation="150"/>
    </xf>
    <xf numFmtId="47" fontId="7" fillId="0" borderId="12" xfId="0" applyNumberFormat="1" applyFont="1" applyBorder="1" applyAlignment="1" quotePrefix="1">
      <alignment textRotation="150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47" fontId="7" fillId="0" borderId="14" xfId="0" applyNumberFormat="1" applyFont="1" applyBorder="1" applyAlignment="1" quotePrefix="1">
      <alignment textRotation="150"/>
    </xf>
    <xf numFmtId="47" fontId="7" fillId="0" borderId="15" xfId="0" applyNumberFormat="1" applyFont="1" applyBorder="1" applyAlignment="1" quotePrefix="1">
      <alignment textRotation="150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76" fontId="7" fillId="0" borderId="0" xfId="0" applyNumberFormat="1" applyFont="1" applyAlignment="1">
      <alignment horizontal="right"/>
    </xf>
    <xf numFmtId="210" fontId="15" fillId="0" borderId="0" xfId="0" applyNumberFormat="1" applyFont="1" applyAlignment="1">
      <alignment horizontal="center" shrinkToFit="1"/>
    </xf>
    <xf numFmtId="208" fontId="15" fillId="0" borderId="0" xfId="0" applyNumberFormat="1" applyFont="1" applyAlignment="1">
      <alignment/>
    </xf>
    <xf numFmtId="0" fontId="19" fillId="0" borderId="0" xfId="0" applyFont="1" applyAlignment="1">
      <alignment/>
    </xf>
    <xf numFmtId="222" fontId="20" fillId="0" borderId="0" xfId="0" applyNumberFormat="1" applyFont="1" applyAlignment="1">
      <alignment/>
    </xf>
    <xf numFmtId="220" fontId="15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 wrapText="1"/>
    </xf>
    <xf numFmtId="215" fontId="7" fillId="0" borderId="0" xfId="0" applyNumberFormat="1" applyFont="1" applyAlignment="1">
      <alignment horizontal="center"/>
    </xf>
    <xf numFmtId="218" fontId="15" fillId="0" borderId="0" xfId="0" applyNumberFormat="1" applyFont="1" applyAlignment="1">
      <alignment horizontal="right" vertical="center" textRotation="90"/>
    </xf>
    <xf numFmtId="219" fontId="7" fillId="0" borderId="0" xfId="0" applyNumberFormat="1" applyFont="1" applyAlignment="1">
      <alignment horizontal="right" vertical="center" textRotation="90"/>
    </xf>
    <xf numFmtId="209" fontId="7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標準_砂防設計_水通断面_昭和川洪水流量～水通断面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57</xdr:row>
      <xdr:rowOff>0</xdr:rowOff>
    </xdr:from>
    <xdr:to>
      <xdr:col>5</xdr:col>
      <xdr:colOff>0</xdr:colOff>
      <xdr:row>61</xdr:row>
      <xdr:rowOff>0</xdr:rowOff>
    </xdr:to>
    <xdr:sp>
      <xdr:nvSpPr>
        <xdr:cNvPr id="1" name="Line 38"/>
        <xdr:cNvSpPr>
          <a:spLocks/>
        </xdr:cNvSpPr>
      </xdr:nvSpPr>
      <xdr:spPr>
        <a:xfrm>
          <a:off x="2000250" y="9563100"/>
          <a:ext cx="485775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2" name="Line 39"/>
        <xdr:cNvSpPr>
          <a:spLocks/>
        </xdr:cNvSpPr>
      </xdr:nvSpPr>
      <xdr:spPr>
        <a:xfrm>
          <a:off x="2486025" y="10363200"/>
          <a:ext cx="2286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57</xdr:row>
      <xdr:rowOff>0</xdr:rowOff>
    </xdr:from>
    <xdr:to>
      <xdr:col>9</xdr:col>
      <xdr:colOff>123825</xdr:colOff>
      <xdr:row>61</xdr:row>
      <xdr:rowOff>0</xdr:rowOff>
    </xdr:to>
    <xdr:sp>
      <xdr:nvSpPr>
        <xdr:cNvPr id="3" name="Line 40"/>
        <xdr:cNvSpPr>
          <a:spLocks/>
        </xdr:cNvSpPr>
      </xdr:nvSpPr>
      <xdr:spPr>
        <a:xfrm flipV="1">
          <a:off x="4772025" y="9563100"/>
          <a:ext cx="485775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104775</xdr:colOff>
      <xdr:row>58</xdr:row>
      <xdr:rowOff>0</xdr:rowOff>
    </xdr:from>
    <xdr:to>
      <xdr:col>8</xdr:col>
      <xdr:colOff>238125</xdr:colOff>
      <xdr:row>58</xdr:row>
      <xdr:rowOff>0</xdr:rowOff>
    </xdr:to>
    <xdr:sp>
      <xdr:nvSpPr>
        <xdr:cNvPr id="4" name="Line 41"/>
        <xdr:cNvSpPr>
          <a:spLocks/>
        </xdr:cNvSpPr>
      </xdr:nvSpPr>
      <xdr:spPr>
        <a:xfrm>
          <a:off x="2228850" y="97631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333375</xdr:colOff>
      <xdr:row>58</xdr:row>
      <xdr:rowOff>0</xdr:rowOff>
    </xdr:from>
    <xdr:to>
      <xdr:col>3</xdr:col>
      <xdr:colOff>742950</xdr:colOff>
      <xdr:row>58</xdr:row>
      <xdr:rowOff>0</xdr:rowOff>
    </xdr:to>
    <xdr:sp>
      <xdr:nvSpPr>
        <xdr:cNvPr id="5" name="Line 42"/>
        <xdr:cNvSpPr>
          <a:spLocks/>
        </xdr:cNvSpPr>
      </xdr:nvSpPr>
      <xdr:spPr>
        <a:xfrm flipH="1">
          <a:off x="1171575" y="97631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352425</xdr:colOff>
      <xdr:row>61</xdr:row>
      <xdr:rowOff>0</xdr:rowOff>
    </xdr:from>
    <xdr:to>
      <xdr:col>4</xdr:col>
      <xdr:colOff>276225</xdr:colOff>
      <xdr:row>61</xdr:row>
      <xdr:rowOff>0</xdr:rowOff>
    </xdr:to>
    <xdr:sp>
      <xdr:nvSpPr>
        <xdr:cNvPr id="6" name="Line 43"/>
        <xdr:cNvSpPr>
          <a:spLocks/>
        </xdr:cNvSpPr>
      </xdr:nvSpPr>
      <xdr:spPr>
        <a:xfrm>
          <a:off x="1190625" y="103632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61</xdr:row>
      <xdr:rowOff>0</xdr:rowOff>
    </xdr:to>
    <xdr:sp>
      <xdr:nvSpPr>
        <xdr:cNvPr id="7" name="Line 44"/>
        <xdr:cNvSpPr>
          <a:spLocks/>
        </xdr:cNvSpPr>
      </xdr:nvSpPr>
      <xdr:spPr>
        <a:xfrm>
          <a:off x="1247775" y="97631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47625</xdr:rowOff>
    </xdr:from>
    <xdr:to>
      <xdr:col>5</xdr:col>
      <xdr:colOff>0</xdr:colOff>
      <xdr:row>63</xdr:row>
      <xdr:rowOff>47625</xdr:rowOff>
    </xdr:to>
    <xdr:sp>
      <xdr:nvSpPr>
        <xdr:cNvPr id="8" name="Line 45"/>
        <xdr:cNvSpPr>
          <a:spLocks/>
        </xdr:cNvSpPr>
      </xdr:nvSpPr>
      <xdr:spPr>
        <a:xfrm>
          <a:off x="2486025" y="104108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38100</xdr:rowOff>
    </xdr:from>
    <xdr:to>
      <xdr:col>8</xdr:col>
      <xdr:colOff>0</xdr:colOff>
      <xdr:row>63</xdr:row>
      <xdr:rowOff>38100</xdr:rowOff>
    </xdr:to>
    <xdr:sp>
      <xdr:nvSpPr>
        <xdr:cNvPr id="9" name="Line 46"/>
        <xdr:cNvSpPr>
          <a:spLocks/>
        </xdr:cNvSpPr>
      </xdr:nvSpPr>
      <xdr:spPr>
        <a:xfrm flipV="1">
          <a:off x="4772025" y="104013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0" name="Line 47"/>
        <xdr:cNvSpPr>
          <a:spLocks/>
        </xdr:cNvSpPr>
      </xdr:nvSpPr>
      <xdr:spPr>
        <a:xfrm>
          <a:off x="2486025" y="107632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152400</xdr:rowOff>
    </xdr:from>
    <xdr:to>
      <xdr:col>4</xdr:col>
      <xdr:colOff>0</xdr:colOff>
      <xdr:row>57</xdr:row>
      <xdr:rowOff>133350</xdr:rowOff>
    </xdr:to>
    <xdr:sp>
      <xdr:nvSpPr>
        <xdr:cNvPr id="11" name="Line 48"/>
        <xdr:cNvSpPr>
          <a:spLocks/>
        </xdr:cNvSpPr>
      </xdr:nvSpPr>
      <xdr:spPr>
        <a:xfrm flipV="1">
          <a:off x="2124075" y="931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161925</xdr:rowOff>
    </xdr:from>
    <xdr:to>
      <xdr:col>9</xdr:col>
      <xdr:colOff>0</xdr:colOff>
      <xdr:row>57</xdr:row>
      <xdr:rowOff>133350</xdr:rowOff>
    </xdr:to>
    <xdr:sp>
      <xdr:nvSpPr>
        <xdr:cNvPr id="12" name="Line 49"/>
        <xdr:cNvSpPr>
          <a:spLocks/>
        </xdr:cNvSpPr>
      </xdr:nvSpPr>
      <xdr:spPr>
        <a:xfrm flipV="1">
          <a:off x="5133975" y="93249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13" name="Line 50"/>
        <xdr:cNvSpPr>
          <a:spLocks/>
        </xdr:cNvSpPr>
      </xdr:nvSpPr>
      <xdr:spPr>
        <a:xfrm>
          <a:off x="2124075" y="93630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58</xdr:row>
      <xdr:rowOff>0</xdr:rowOff>
    </xdr:from>
    <xdr:to>
      <xdr:col>10</xdr:col>
      <xdr:colOff>76200</xdr:colOff>
      <xdr:row>58</xdr:row>
      <xdr:rowOff>0</xdr:rowOff>
    </xdr:to>
    <xdr:sp>
      <xdr:nvSpPr>
        <xdr:cNvPr id="14" name="Line 51"/>
        <xdr:cNvSpPr>
          <a:spLocks/>
        </xdr:cNvSpPr>
      </xdr:nvSpPr>
      <xdr:spPr>
        <a:xfrm>
          <a:off x="5200650" y="97631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76200</xdr:colOff>
      <xdr:row>60</xdr:row>
      <xdr:rowOff>0</xdr:rowOff>
    </xdr:from>
    <xdr:to>
      <xdr:col>10</xdr:col>
      <xdr:colOff>66675</xdr:colOff>
      <xdr:row>60</xdr:row>
      <xdr:rowOff>0</xdr:rowOff>
    </xdr:to>
    <xdr:sp>
      <xdr:nvSpPr>
        <xdr:cNvPr id="15" name="Line 52"/>
        <xdr:cNvSpPr>
          <a:spLocks/>
        </xdr:cNvSpPr>
      </xdr:nvSpPr>
      <xdr:spPr>
        <a:xfrm>
          <a:off x="5210175" y="101631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60</xdr:row>
      <xdr:rowOff>0</xdr:rowOff>
    </xdr:to>
    <xdr:sp>
      <xdr:nvSpPr>
        <xdr:cNvPr id="16" name="Line 53"/>
        <xdr:cNvSpPr>
          <a:spLocks/>
        </xdr:cNvSpPr>
      </xdr:nvSpPr>
      <xdr:spPr>
        <a:xfrm>
          <a:off x="6010275" y="97631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5</xdr:col>
      <xdr:colOff>0</xdr:colOff>
      <xdr:row>61</xdr:row>
      <xdr:rowOff>0</xdr:rowOff>
    </xdr:to>
    <xdr:sp>
      <xdr:nvSpPr>
        <xdr:cNvPr id="17" name="Line 58"/>
        <xdr:cNvSpPr>
          <a:spLocks/>
        </xdr:cNvSpPr>
      </xdr:nvSpPr>
      <xdr:spPr>
        <a:xfrm>
          <a:off x="2000250" y="9563100"/>
          <a:ext cx="485775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8" name="Line 59"/>
        <xdr:cNvSpPr>
          <a:spLocks/>
        </xdr:cNvSpPr>
      </xdr:nvSpPr>
      <xdr:spPr>
        <a:xfrm>
          <a:off x="2486025" y="10363200"/>
          <a:ext cx="2286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57</xdr:row>
      <xdr:rowOff>0</xdr:rowOff>
    </xdr:from>
    <xdr:to>
      <xdr:col>9</xdr:col>
      <xdr:colOff>123825</xdr:colOff>
      <xdr:row>61</xdr:row>
      <xdr:rowOff>0</xdr:rowOff>
    </xdr:to>
    <xdr:sp>
      <xdr:nvSpPr>
        <xdr:cNvPr id="19" name="Line 60"/>
        <xdr:cNvSpPr>
          <a:spLocks/>
        </xdr:cNvSpPr>
      </xdr:nvSpPr>
      <xdr:spPr>
        <a:xfrm flipV="1">
          <a:off x="4772025" y="9563100"/>
          <a:ext cx="485775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104775</xdr:colOff>
      <xdr:row>58</xdr:row>
      <xdr:rowOff>0</xdr:rowOff>
    </xdr:from>
    <xdr:to>
      <xdr:col>8</xdr:col>
      <xdr:colOff>238125</xdr:colOff>
      <xdr:row>58</xdr:row>
      <xdr:rowOff>0</xdr:rowOff>
    </xdr:to>
    <xdr:sp>
      <xdr:nvSpPr>
        <xdr:cNvPr id="20" name="Line 61"/>
        <xdr:cNvSpPr>
          <a:spLocks/>
        </xdr:cNvSpPr>
      </xdr:nvSpPr>
      <xdr:spPr>
        <a:xfrm>
          <a:off x="2228850" y="97631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333375</xdr:colOff>
      <xdr:row>58</xdr:row>
      <xdr:rowOff>0</xdr:rowOff>
    </xdr:from>
    <xdr:to>
      <xdr:col>3</xdr:col>
      <xdr:colOff>742950</xdr:colOff>
      <xdr:row>58</xdr:row>
      <xdr:rowOff>0</xdr:rowOff>
    </xdr:to>
    <xdr:sp>
      <xdr:nvSpPr>
        <xdr:cNvPr id="21" name="Line 62"/>
        <xdr:cNvSpPr>
          <a:spLocks/>
        </xdr:cNvSpPr>
      </xdr:nvSpPr>
      <xdr:spPr>
        <a:xfrm flipH="1">
          <a:off x="1171575" y="97631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352425</xdr:colOff>
      <xdr:row>61</xdr:row>
      <xdr:rowOff>0</xdr:rowOff>
    </xdr:from>
    <xdr:to>
      <xdr:col>4</xdr:col>
      <xdr:colOff>276225</xdr:colOff>
      <xdr:row>61</xdr:row>
      <xdr:rowOff>0</xdr:rowOff>
    </xdr:to>
    <xdr:sp>
      <xdr:nvSpPr>
        <xdr:cNvPr id="22" name="Line 63"/>
        <xdr:cNvSpPr>
          <a:spLocks/>
        </xdr:cNvSpPr>
      </xdr:nvSpPr>
      <xdr:spPr>
        <a:xfrm>
          <a:off x="1190625" y="103632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3</xdr:col>
      <xdr:colOff>0</xdr:colOff>
      <xdr:row>61</xdr:row>
      <xdr:rowOff>0</xdr:rowOff>
    </xdr:to>
    <xdr:sp>
      <xdr:nvSpPr>
        <xdr:cNvPr id="23" name="Line 64"/>
        <xdr:cNvSpPr>
          <a:spLocks/>
        </xdr:cNvSpPr>
      </xdr:nvSpPr>
      <xdr:spPr>
        <a:xfrm>
          <a:off x="1247775" y="97631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47625</xdr:rowOff>
    </xdr:from>
    <xdr:to>
      <xdr:col>5</xdr:col>
      <xdr:colOff>0</xdr:colOff>
      <xdr:row>63</xdr:row>
      <xdr:rowOff>47625</xdr:rowOff>
    </xdr:to>
    <xdr:sp>
      <xdr:nvSpPr>
        <xdr:cNvPr id="24" name="Line 65"/>
        <xdr:cNvSpPr>
          <a:spLocks/>
        </xdr:cNvSpPr>
      </xdr:nvSpPr>
      <xdr:spPr>
        <a:xfrm>
          <a:off x="2486025" y="104108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38100</xdr:rowOff>
    </xdr:from>
    <xdr:to>
      <xdr:col>8</xdr:col>
      <xdr:colOff>0</xdr:colOff>
      <xdr:row>63</xdr:row>
      <xdr:rowOff>38100</xdr:rowOff>
    </xdr:to>
    <xdr:sp>
      <xdr:nvSpPr>
        <xdr:cNvPr id="25" name="Line 66"/>
        <xdr:cNvSpPr>
          <a:spLocks/>
        </xdr:cNvSpPr>
      </xdr:nvSpPr>
      <xdr:spPr>
        <a:xfrm flipV="1">
          <a:off x="4772025" y="104013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6" name="Line 67"/>
        <xdr:cNvSpPr>
          <a:spLocks/>
        </xdr:cNvSpPr>
      </xdr:nvSpPr>
      <xdr:spPr>
        <a:xfrm>
          <a:off x="2486025" y="107632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152400</xdr:rowOff>
    </xdr:from>
    <xdr:to>
      <xdr:col>4</xdr:col>
      <xdr:colOff>0</xdr:colOff>
      <xdr:row>57</xdr:row>
      <xdr:rowOff>133350</xdr:rowOff>
    </xdr:to>
    <xdr:sp>
      <xdr:nvSpPr>
        <xdr:cNvPr id="27" name="Line 68"/>
        <xdr:cNvSpPr>
          <a:spLocks/>
        </xdr:cNvSpPr>
      </xdr:nvSpPr>
      <xdr:spPr>
        <a:xfrm flipV="1">
          <a:off x="2124075" y="9315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161925</xdr:rowOff>
    </xdr:from>
    <xdr:to>
      <xdr:col>9</xdr:col>
      <xdr:colOff>0</xdr:colOff>
      <xdr:row>57</xdr:row>
      <xdr:rowOff>133350</xdr:rowOff>
    </xdr:to>
    <xdr:sp>
      <xdr:nvSpPr>
        <xdr:cNvPr id="28" name="Line 69"/>
        <xdr:cNvSpPr>
          <a:spLocks/>
        </xdr:cNvSpPr>
      </xdr:nvSpPr>
      <xdr:spPr>
        <a:xfrm flipV="1">
          <a:off x="5133975" y="93249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9</xdr:col>
      <xdr:colOff>0</xdr:colOff>
      <xdr:row>56</xdr:row>
      <xdr:rowOff>0</xdr:rowOff>
    </xdr:to>
    <xdr:sp>
      <xdr:nvSpPr>
        <xdr:cNvPr id="29" name="Line 70"/>
        <xdr:cNvSpPr>
          <a:spLocks/>
        </xdr:cNvSpPr>
      </xdr:nvSpPr>
      <xdr:spPr>
        <a:xfrm>
          <a:off x="2124075" y="93630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66675</xdr:colOff>
      <xdr:row>58</xdr:row>
      <xdr:rowOff>0</xdr:rowOff>
    </xdr:from>
    <xdr:to>
      <xdr:col>10</xdr:col>
      <xdr:colOff>76200</xdr:colOff>
      <xdr:row>58</xdr:row>
      <xdr:rowOff>0</xdr:rowOff>
    </xdr:to>
    <xdr:sp>
      <xdr:nvSpPr>
        <xdr:cNvPr id="30" name="Line 71"/>
        <xdr:cNvSpPr>
          <a:spLocks/>
        </xdr:cNvSpPr>
      </xdr:nvSpPr>
      <xdr:spPr>
        <a:xfrm>
          <a:off x="5200650" y="97631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76200</xdr:colOff>
      <xdr:row>60</xdr:row>
      <xdr:rowOff>0</xdr:rowOff>
    </xdr:from>
    <xdr:to>
      <xdr:col>10</xdr:col>
      <xdr:colOff>66675</xdr:colOff>
      <xdr:row>60</xdr:row>
      <xdr:rowOff>0</xdr:rowOff>
    </xdr:to>
    <xdr:sp>
      <xdr:nvSpPr>
        <xdr:cNvPr id="31" name="Line 72"/>
        <xdr:cNvSpPr>
          <a:spLocks/>
        </xdr:cNvSpPr>
      </xdr:nvSpPr>
      <xdr:spPr>
        <a:xfrm>
          <a:off x="5210175" y="101631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0</xdr:colOff>
      <xdr:row>60</xdr:row>
      <xdr:rowOff>0</xdr:rowOff>
    </xdr:to>
    <xdr:sp>
      <xdr:nvSpPr>
        <xdr:cNvPr id="32" name="Line 73"/>
        <xdr:cNvSpPr>
          <a:spLocks/>
        </xdr:cNvSpPr>
      </xdr:nvSpPr>
      <xdr:spPr>
        <a:xfrm>
          <a:off x="6010275" y="97631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zoomScalePageLayoutView="0" workbookViewId="0" topLeftCell="A9">
      <selection activeCell="B86" sqref="B86"/>
    </sheetView>
  </sheetViews>
  <sheetFormatPr defaultColWidth="11.08203125" defaultRowHeight="13.5" customHeight="1"/>
  <cols>
    <col min="1" max="2" width="3.66015625" style="1" customWidth="1"/>
    <col min="3" max="3" width="3.58203125" style="1" customWidth="1"/>
    <col min="4" max="4" width="7.66015625" style="1" customWidth="1"/>
    <col min="5" max="5" width="3.16015625" style="1" customWidth="1"/>
    <col min="6" max="6" width="7.66015625" style="1" customWidth="1"/>
    <col min="7" max="7" width="4.66015625" style="1" customWidth="1"/>
    <col min="8" max="8" width="7.66015625" style="1" customWidth="1"/>
    <col min="9" max="9" width="3.16015625" style="1" customWidth="1"/>
    <col min="10" max="10" width="7.66015625" style="1" customWidth="1"/>
    <col min="11" max="11" width="3.16015625" style="1" customWidth="1"/>
    <col min="12" max="12" width="6.66015625" style="1" customWidth="1"/>
    <col min="13" max="13" width="5.66015625" style="1" customWidth="1"/>
    <col min="14" max="16384" width="11.08203125" style="1" customWidth="1"/>
  </cols>
  <sheetData>
    <row r="1" spans="1:5" ht="13.5" customHeight="1">
      <c r="A1" s="9" t="s">
        <v>72</v>
      </c>
      <c r="E1" s="21" t="s">
        <v>73</v>
      </c>
    </row>
    <row r="3" ht="13.5" customHeight="1">
      <c r="A3" s="9" t="s">
        <v>67</v>
      </c>
    </row>
    <row r="5" spans="2:12" ht="18" customHeight="1">
      <c r="B5" s="57" t="s">
        <v>75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2:12" ht="18" customHeight="1">
      <c r="B6" s="2" t="s">
        <v>76</v>
      </c>
      <c r="C6" s="2"/>
      <c r="D6" s="2"/>
      <c r="E6" s="2"/>
      <c r="F6" s="22"/>
      <c r="G6" s="2"/>
      <c r="H6" s="18"/>
      <c r="I6" s="2"/>
      <c r="J6" s="2"/>
      <c r="K6" s="2"/>
      <c r="L6" s="2"/>
    </row>
    <row r="7" spans="2:12" ht="18" customHeight="1">
      <c r="B7" s="2"/>
      <c r="C7" s="2"/>
      <c r="D7" s="2"/>
      <c r="E7" s="2"/>
      <c r="F7" s="22"/>
      <c r="G7" s="2"/>
      <c r="H7" s="18"/>
      <c r="I7" s="2"/>
      <c r="J7" s="2"/>
      <c r="K7" s="2"/>
      <c r="L7" s="2"/>
    </row>
    <row r="8" spans="2:12" ht="18" customHeight="1">
      <c r="B8" s="2"/>
      <c r="C8" s="2"/>
      <c r="D8" s="2"/>
      <c r="E8" s="2"/>
      <c r="F8" s="3" t="s">
        <v>1</v>
      </c>
      <c r="G8" s="52">
        <v>140</v>
      </c>
      <c r="H8" s="23" t="s">
        <v>10</v>
      </c>
      <c r="I8" s="2"/>
      <c r="J8" s="2"/>
      <c r="K8" s="2"/>
      <c r="L8" s="2"/>
    </row>
    <row r="9" spans="6:8" ht="18" customHeight="1">
      <c r="F9" s="11"/>
      <c r="H9" s="12"/>
    </row>
    <row r="10" spans="1:5" ht="13.5" customHeight="1">
      <c r="A10" s="9" t="s">
        <v>68</v>
      </c>
      <c r="E10" s="21"/>
    </row>
    <row r="12" spans="1:12" ht="18" customHeight="1">
      <c r="A12" s="2"/>
      <c r="B12" s="57" t="s">
        <v>2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18" customHeight="1">
      <c r="A13" s="2"/>
      <c r="B13" s="2"/>
      <c r="C13" s="4" t="s">
        <v>11</v>
      </c>
      <c r="D13" s="2" t="s">
        <v>3</v>
      </c>
      <c r="E13" s="2"/>
      <c r="F13" s="22"/>
      <c r="G13" s="2"/>
      <c r="H13" s="18"/>
      <c r="I13" s="2"/>
      <c r="J13" s="2"/>
      <c r="K13" s="2"/>
      <c r="L13" s="2"/>
    </row>
    <row r="14" spans="1:12" ht="18" customHeight="1">
      <c r="A14" s="2"/>
      <c r="B14" s="2"/>
      <c r="C14" s="4" t="s">
        <v>12</v>
      </c>
      <c r="D14" s="2" t="s">
        <v>4</v>
      </c>
      <c r="E14" s="2"/>
      <c r="F14" s="22"/>
      <c r="G14" s="2"/>
      <c r="H14" s="18"/>
      <c r="I14" s="2"/>
      <c r="J14" s="2"/>
      <c r="K14" s="2"/>
      <c r="L14" s="2"/>
    </row>
    <row r="15" ht="15" customHeight="1"/>
    <row r="16" spans="1:13" ht="15.75" customHeight="1">
      <c r="A16" s="9" t="s">
        <v>69</v>
      </c>
      <c r="C16" s="2"/>
      <c r="D16" s="2"/>
      <c r="I16" s="2"/>
      <c r="J16" s="2"/>
      <c r="K16" s="2"/>
      <c r="L16" s="2"/>
      <c r="M16" s="2"/>
    </row>
    <row r="17" spans="1:13" ht="15.75" customHeight="1">
      <c r="A17" s="9"/>
      <c r="B17" s="28"/>
      <c r="C17" s="2"/>
      <c r="D17" s="2"/>
      <c r="F17" s="21"/>
      <c r="H17" s="21"/>
      <c r="I17" s="2"/>
      <c r="J17" s="2"/>
      <c r="K17" s="2"/>
      <c r="L17" s="2"/>
      <c r="M17" s="2"/>
    </row>
    <row r="19" spans="1:13" ht="13.5" customHeight="1">
      <c r="A19" s="2"/>
      <c r="B19" s="2"/>
      <c r="C19" s="2" t="s">
        <v>6</v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7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3.5" customHeight="1">
      <c r="A21" s="2"/>
      <c r="B21" s="2"/>
      <c r="C21" s="2" t="s">
        <v>7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7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3.5" customHeight="1">
      <c r="A23" s="2"/>
      <c r="B23" s="2"/>
      <c r="C23" s="2" t="s">
        <v>13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7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3.5" customHeight="1">
      <c r="A25" s="2"/>
      <c r="B25" s="2"/>
      <c r="C25" s="7" t="str">
        <f>"　下記式より、z="&amp;C58&amp;"mの場合Qspcal≒Qspとなることから、土石流ピーク流量に対する"</f>
        <v>　下記式より、z=2.767mの場合Qspcal≒Qspとなることから、土石流ピーク流量に対する</v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7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3.5" customHeight="1" thickBot="1">
      <c r="A27" s="2"/>
      <c r="B27" s="2"/>
      <c r="C27" s="30" t="str">
        <f>"越流水深はzを10cm単位に切り上げた"&amp;ROUNDUP(C58,1)&amp;"mとする。"</f>
        <v>越流水深はzを10cm単位に切り上げた2.8mとする。</v>
      </c>
      <c r="D27" s="30"/>
      <c r="E27" s="30"/>
      <c r="F27" s="30"/>
      <c r="G27" s="30"/>
      <c r="H27" s="30"/>
      <c r="I27" s="2"/>
      <c r="J27" s="2"/>
      <c r="K27" s="2"/>
      <c r="L27" s="2"/>
      <c r="M27" s="2"/>
    </row>
    <row r="28" spans="1:13" ht="13.5" customHeight="1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3.5" customHeight="1">
      <c r="A29" s="2"/>
      <c r="B29" s="3" t="s">
        <v>14</v>
      </c>
      <c r="C29" s="4" t="s">
        <v>15</v>
      </c>
      <c r="D29" s="4" t="s">
        <v>16</v>
      </c>
      <c r="E29" s="6" t="s">
        <v>17</v>
      </c>
      <c r="F29" s="4" t="s">
        <v>18</v>
      </c>
      <c r="G29" s="2"/>
      <c r="H29" s="2"/>
      <c r="I29" s="2"/>
      <c r="J29" s="2"/>
      <c r="K29" s="2"/>
      <c r="L29" s="2"/>
      <c r="M29" s="2"/>
    </row>
    <row r="30" spans="1:13" ht="7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3.5" customHeight="1">
      <c r="A31" s="2"/>
      <c r="B31" s="2"/>
      <c r="C31" s="4" t="s">
        <v>15</v>
      </c>
      <c r="D31" s="31">
        <f>D40</f>
        <v>5.394</v>
      </c>
      <c r="E31" s="6" t="s">
        <v>17</v>
      </c>
      <c r="F31" s="31">
        <f>D46</f>
        <v>25.964</v>
      </c>
      <c r="G31" s="2"/>
      <c r="H31" s="2"/>
      <c r="I31" s="2"/>
      <c r="J31" s="2"/>
      <c r="K31" s="2"/>
      <c r="L31" s="2"/>
      <c r="M31" s="2"/>
    </row>
    <row r="32" spans="1:13" ht="7.5" customHeight="1">
      <c r="A32" s="2"/>
      <c r="B32" s="2"/>
      <c r="C32" s="4"/>
      <c r="D32" s="4"/>
      <c r="E32" s="6"/>
      <c r="F32" s="4"/>
      <c r="G32" s="4"/>
      <c r="H32" s="2"/>
      <c r="I32" s="2"/>
      <c r="J32" s="2"/>
      <c r="K32" s="2"/>
      <c r="L32" s="2"/>
      <c r="M32" s="2"/>
    </row>
    <row r="33" spans="1:13" ht="15" customHeight="1">
      <c r="A33" s="2"/>
      <c r="B33" s="2"/>
      <c r="C33" s="4" t="s">
        <v>15</v>
      </c>
      <c r="D33" s="31">
        <f>D31*F31</f>
        <v>140.05</v>
      </c>
      <c r="E33" s="2" t="s">
        <v>19</v>
      </c>
      <c r="F33" s="4"/>
      <c r="G33" s="4" t="s">
        <v>20</v>
      </c>
      <c r="H33" s="4" t="s">
        <v>21</v>
      </c>
      <c r="I33" s="4" t="s">
        <v>15</v>
      </c>
      <c r="J33" s="18">
        <f>J70</f>
        <v>140</v>
      </c>
      <c r="K33" s="2" t="s">
        <v>19</v>
      </c>
      <c r="L33" s="2"/>
      <c r="M33" s="2"/>
    </row>
    <row r="34" spans="1:13" ht="7.5" customHeight="1">
      <c r="A34" s="2"/>
      <c r="B34" s="2"/>
      <c r="C34" s="4"/>
      <c r="D34" s="31"/>
      <c r="E34" s="2"/>
      <c r="F34" s="4"/>
      <c r="G34" s="4"/>
      <c r="H34" s="4"/>
      <c r="I34" s="4"/>
      <c r="J34" s="18"/>
      <c r="K34" s="2"/>
      <c r="L34" s="2"/>
      <c r="M34" s="2"/>
    </row>
    <row r="35" spans="1:13" ht="13.5" customHeight="1">
      <c r="A35" s="2"/>
      <c r="B35" s="2"/>
      <c r="C35" s="2"/>
      <c r="D35" s="2"/>
      <c r="E35" s="2"/>
      <c r="F35" s="2"/>
      <c r="G35" s="2"/>
      <c r="H35" s="32" t="s">
        <v>22</v>
      </c>
      <c r="I35" s="33"/>
      <c r="J35" s="32" t="s">
        <v>23</v>
      </c>
      <c r="K35" s="34"/>
      <c r="L35" s="34"/>
      <c r="M35" s="2"/>
    </row>
    <row r="36" spans="1:13" ht="13.5" customHeight="1">
      <c r="A36" s="2"/>
      <c r="B36" s="26" t="s">
        <v>16</v>
      </c>
      <c r="C36" s="26" t="s">
        <v>15</v>
      </c>
      <c r="D36" s="35">
        <v>1</v>
      </c>
      <c r="E36" s="35" t="s">
        <v>24</v>
      </c>
      <c r="F36" s="26" t="s">
        <v>25</v>
      </c>
      <c r="G36" s="35" t="s">
        <v>26</v>
      </c>
      <c r="H36" s="35" t="s">
        <v>27</v>
      </c>
      <c r="I36" s="35" t="s">
        <v>26</v>
      </c>
      <c r="J36" s="26" t="s">
        <v>28</v>
      </c>
      <c r="K36" s="2"/>
      <c r="L36" s="2"/>
      <c r="M36" s="2"/>
    </row>
    <row r="37" spans="1:13" ht="13.5" customHeight="1">
      <c r="A37" s="2"/>
      <c r="B37" s="2"/>
      <c r="C37" s="2"/>
      <c r="D37" s="2"/>
      <c r="E37" s="2"/>
      <c r="F37" s="2"/>
      <c r="G37" s="2"/>
      <c r="H37" s="32" t="s">
        <v>22</v>
      </c>
      <c r="I37" s="33"/>
      <c r="J37" s="32" t="s">
        <v>23</v>
      </c>
      <c r="K37" s="34"/>
      <c r="L37" s="2"/>
      <c r="M37" s="2"/>
    </row>
    <row r="38" spans="1:13" ht="13.5" customHeight="1">
      <c r="A38" s="2"/>
      <c r="B38" s="26"/>
      <c r="C38" s="26" t="s">
        <v>15</v>
      </c>
      <c r="D38" s="35">
        <v>1</v>
      </c>
      <c r="E38" s="35" t="s">
        <v>24</v>
      </c>
      <c r="F38" s="26">
        <f>J68</f>
        <v>0.1</v>
      </c>
      <c r="G38" s="35" t="s">
        <v>26</v>
      </c>
      <c r="H38" s="36">
        <f>H50</f>
        <v>2.411</v>
      </c>
      <c r="I38" s="35" t="s">
        <v>26</v>
      </c>
      <c r="J38" s="37">
        <f>SIN(J73/180*PI())</f>
        <v>0.09</v>
      </c>
      <c r="K38" s="2"/>
      <c r="L38" s="2"/>
      <c r="M38" s="2"/>
    </row>
    <row r="39" spans="1:14" ht="13.5" customHeight="1">
      <c r="A39" s="2"/>
      <c r="B39" s="2"/>
      <c r="C39" s="26"/>
      <c r="D39" s="26"/>
      <c r="E39" s="35"/>
      <c r="F39" s="35"/>
      <c r="G39" s="35"/>
      <c r="H39" s="26"/>
      <c r="I39" s="26"/>
      <c r="J39" s="2"/>
      <c r="K39" s="38"/>
      <c r="L39" s="38"/>
      <c r="M39" s="39"/>
      <c r="N39" s="29"/>
    </row>
    <row r="40" spans="1:13" ht="13.5" customHeight="1">
      <c r="A40" s="2"/>
      <c r="B40" s="2"/>
      <c r="C40" s="4" t="s">
        <v>15</v>
      </c>
      <c r="D40" s="37">
        <f>D38/F38*H38^(2/3)*J38^0.5</f>
        <v>5.394</v>
      </c>
      <c r="E40" s="35" t="s">
        <v>29</v>
      </c>
      <c r="F40" s="35"/>
      <c r="G40" s="35"/>
      <c r="H40" s="26"/>
      <c r="I40" s="26"/>
      <c r="J40" s="2"/>
      <c r="K40" s="2"/>
      <c r="L40" s="2"/>
      <c r="M40" s="2"/>
    </row>
    <row r="41" spans="1:13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3.5" customHeight="1">
      <c r="A42" s="2"/>
      <c r="B42" s="4" t="s">
        <v>18</v>
      </c>
      <c r="C42" s="4" t="s">
        <v>15</v>
      </c>
      <c r="D42" s="40" t="s">
        <v>30</v>
      </c>
      <c r="E42" s="35" t="s">
        <v>31</v>
      </c>
      <c r="F42" s="4">
        <v>2</v>
      </c>
      <c r="G42" s="35" t="s">
        <v>26</v>
      </c>
      <c r="H42" s="4" t="s">
        <v>32</v>
      </c>
      <c r="I42" s="4" t="s">
        <v>33</v>
      </c>
      <c r="J42" s="4" t="s">
        <v>34</v>
      </c>
      <c r="K42" s="35" t="s">
        <v>35</v>
      </c>
      <c r="L42" s="4" t="s">
        <v>34</v>
      </c>
      <c r="M42" s="2"/>
    </row>
    <row r="43" spans="1:13" ht="7.5" customHeight="1">
      <c r="A43" s="2"/>
      <c r="B43" s="2"/>
      <c r="C43" s="2"/>
      <c r="D43" s="2"/>
      <c r="E43" s="38"/>
      <c r="F43" s="2"/>
      <c r="G43" s="2"/>
      <c r="H43" s="2"/>
      <c r="I43" s="2"/>
      <c r="J43" s="2"/>
      <c r="K43" s="2"/>
      <c r="L43" s="2"/>
      <c r="M43" s="2"/>
    </row>
    <row r="44" spans="1:13" ht="13.5" customHeight="1">
      <c r="A44" s="2"/>
      <c r="B44" s="2"/>
      <c r="C44" s="4" t="s">
        <v>15</v>
      </c>
      <c r="D44" s="40" t="s">
        <v>30</v>
      </c>
      <c r="E44" s="35" t="s">
        <v>31</v>
      </c>
      <c r="F44" s="4">
        <v>2</v>
      </c>
      <c r="G44" s="35" t="s">
        <v>26</v>
      </c>
      <c r="H44" s="19">
        <f>F63</f>
        <v>8</v>
      </c>
      <c r="I44" s="4" t="s">
        <v>33</v>
      </c>
      <c r="J44" s="41">
        <f>F54</f>
        <v>2.767</v>
      </c>
      <c r="K44" s="35" t="s">
        <v>35</v>
      </c>
      <c r="L44" s="41">
        <f>F54</f>
        <v>2.767</v>
      </c>
      <c r="M44" s="2"/>
    </row>
    <row r="45" spans="1:13" ht="7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 customHeight="1">
      <c r="A46" s="2"/>
      <c r="B46" s="2"/>
      <c r="C46" s="4" t="s">
        <v>15</v>
      </c>
      <c r="D46" s="31">
        <f>0.5*(F44*H44+J44)*L44</f>
        <v>25.964</v>
      </c>
      <c r="E46" s="4" t="s">
        <v>36</v>
      </c>
      <c r="F46" s="2"/>
      <c r="G46" s="2"/>
      <c r="H46" s="2"/>
      <c r="I46" s="2"/>
      <c r="J46" s="2"/>
      <c r="K46" s="2"/>
      <c r="L46" s="2"/>
      <c r="M46" s="2"/>
    </row>
    <row r="47" spans="1:13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3.5" customHeight="1">
      <c r="A48" s="2"/>
      <c r="B48" s="4" t="s">
        <v>37</v>
      </c>
      <c r="C48" s="4" t="s">
        <v>15</v>
      </c>
      <c r="D48" s="4" t="s">
        <v>18</v>
      </c>
      <c r="E48" s="35" t="s">
        <v>24</v>
      </c>
      <c r="F48" s="4" t="s">
        <v>38</v>
      </c>
      <c r="G48" s="2"/>
      <c r="H48" s="2"/>
      <c r="I48" s="2"/>
      <c r="J48" s="2"/>
      <c r="K48" s="2"/>
      <c r="L48" s="2"/>
      <c r="M48" s="2"/>
    </row>
    <row r="49" spans="1:13" ht="7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3.5" customHeight="1">
      <c r="A50" s="2"/>
      <c r="B50" s="2"/>
      <c r="C50" s="4" t="s">
        <v>15</v>
      </c>
      <c r="D50" s="31">
        <f>D46</f>
        <v>25.964</v>
      </c>
      <c r="E50" s="35" t="s">
        <v>24</v>
      </c>
      <c r="F50" s="31">
        <f>H54</f>
        <v>10.767</v>
      </c>
      <c r="G50" s="4" t="s">
        <v>15</v>
      </c>
      <c r="H50" s="31">
        <f>D50/F50</f>
        <v>2.411</v>
      </c>
      <c r="I50" s="4" t="s">
        <v>39</v>
      </c>
      <c r="J50" s="2"/>
      <c r="K50" s="2"/>
      <c r="L50" s="2"/>
      <c r="M50" s="2"/>
    </row>
    <row r="51" spans="1:13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3.5" customHeight="1">
      <c r="A52" s="2"/>
      <c r="B52" s="4" t="s">
        <v>38</v>
      </c>
      <c r="C52" s="4" t="s">
        <v>15</v>
      </c>
      <c r="D52" s="4" t="s">
        <v>32</v>
      </c>
      <c r="E52" s="4" t="s">
        <v>33</v>
      </c>
      <c r="F52" s="4" t="s">
        <v>34</v>
      </c>
      <c r="G52" s="2"/>
      <c r="H52" s="2"/>
      <c r="I52" s="2"/>
      <c r="J52" s="2"/>
      <c r="K52" s="2"/>
      <c r="L52" s="2"/>
      <c r="M52" s="2"/>
    </row>
    <row r="53" spans="1:13" ht="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3.5" customHeight="1">
      <c r="A54" s="2"/>
      <c r="B54" s="2"/>
      <c r="C54" s="4" t="s">
        <v>15</v>
      </c>
      <c r="D54" s="19">
        <f>F63</f>
        <v>8</v>
      </c>
      <c r="E54" s="4" t="s">
        <v>33</v>
      </c>
      <c r="F54" s="41">
        <f>C58</f>
        <v>2.767</v>
      </c>
      <c r="G54" s="4" t="s">
        <v>15</v>
      </c>
      <c r="H54" s="31">
        <f>D54+F54</f>
        <v>10.767</v>
      </c>
      <c r="I54" s="4" t="s">
        <v>39</v>
      </c>
      <c r="J54" s="2"/>
      <c r="K54" s="2"/>
      <c r="L54" s="2"/>
      <c r="M54" s="2"/>
    </row>
    <row r="55" spans="1:13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 customHeight="1">
      <c r="A56" s="2"/>
      <c r="B56" s="2"/>
      <c r="C56" s="2"/>
      <c r="D56" s="2"/>
      <c r="E56" s="58">
        <f>F63+C58</f>
        <v>10.767</v>
      </c>
      <c r="F56" s="58"/>
      <c r="G56" s="58"/>
      <c r="H56" s="58"/>
      <c r="I56" s="58"/>
      <c r="J56" s="2"/>
      <c r="K56" s="2"/>
      <c r="L56" s="8"/>
      <c r="M56" s="2"/>
    </row>
    <row r="57" spans="1:13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8"/>
      <c r="M57" s="2"/>
    </row>
    <row r="58" spans="1:13" ht="15.75" customHeight="1">
      <c r="A58" s="2"/>
      <c r="B58" s="2"/>
      <c r="C58" s="59">
        <v>2.767</v>
      </c>
      <c r="D58" s="2"/>
      <c r="E58" s="2"/>
      <c r="F58" s="2"/>
      <c r="G58" s="4" t="s">
        <v>40</v>
      </c>
      <c r="H58" s="2"/>
      <c r="I58" s="2"/>
      <c r="J58" s="60">
        <f>H50</f>
        <v>2.411</v>
      </c>
      <c r="K58" s="2"/>
      <c r="L58" s="8"/>
      <c r="M58" s="2"/>
    </row>
    <row r="59" spans="1:13" ht="15.75" customHeight="1">
      <c r="A59" s="2"/>
      <c r="B59" s="2"/>
      <c r="C59" s="59"/>
      <c r="D59" s="2"/>
      <c r="E59" s="42"/>
      <c r="F59" s="43"/>
      <c r="G59" s="44" t="s">
        <v>41</v>
      </c>
      <c r="H59" s="45"/>
      <c r="I59" s="46"/>
      <c r="J59" s="60"/>
      <c r="K59" s="2"/>
      <c r="L59" s="8"/>
      <c r="M59" s="2"/>
    </row>
    <row r="60" spans="1:13" ht="15.75" customHeight="1">
      <c r="A60" s="2"/>
      <c r="B60" s="2"/>
      <c r="C60" s="59"/>
      <c r="D60" s="2"/>
      <c r="E60" s="47"/>
      <c r="F60" s="48"/>
      <c r="G60" s="49"/>
      <c r="H60" s="49"/>
      <c r="I60" s="50"/>
      <c r="J60" s="60"/>
      <c r="K60" s="2"/>
      <c r="L60" s="8"/>
      <c r="M60" s="2"/>
    </row>
    <row r="61" spans="1:13" ht="15.75" customHeight="1">
      <c r="A61" s="2"/>
      <c r="B61" s="2"/>
      <c r="C61" s="59"/>
      <c r="D61" s="2"/>
      <c r="E61" s="2"/>
      <c r="F61" s="2"/>
      <c r="G61" s="2"/>
      <c r="H61" s="2"/>
      <c r="I61" s="2"/>
      <c r="J61" s="60"/>
      <c r="K61" s="2"/>
      <c r="L61" s="8"/>
      <c r="M61" s="2"/>
    </row>
    <row r="62" spans="1:13" ht="15.75" customHeight="1">
      <c r="A62" s="2"/>
      <c r="B62" s="2"/>
      <c r="C62" s="59"/>
      <c r="D62" s="2"/>
      <c r="E62" s="2"/>
      <c r="F62" s="2"/>
      <c r="G62" s="2"/>
      <c r="H62" s="2"/>
      <c r="I62" s="2"/>
      <c r="J62" s="2"/>
      <c r="K62" s="2"/>
      <c r="L62" s="8"/>
      <c r="M62" s="2"/>
    </row>
    <row r="63" spans="1:13" ht="15.75" customHeight="1">
      <c r="A63" s="2"/>
      <c r="B63" s="2"/>
      <c r="C63" s="2"/>
      <c r="D63" s="2"/>
      <c r="E63" s="2"/>
      <c r="F63" s="56">
        <v>8</v>
      </c>
      <c r="G63" s="56"/>
      <c r="H63" s="56"/>
      <c r="I63" s="2"/>
      <c r="J63" s="2"/>
      <c r="K63" s="2"/>
      <c r="L63" s="8"/>
      <c r="M63" s="2"/>
    </row>
    <row r="64" spans="1:13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8"/>
      <c r="M64" s="2"/>
    </row>
    <row r="65" spans="1:13" ht="15.75" customHeight="1">
      <c r="A65" s="2"/>
      <c r="B65" s="2"/>
      <c r="C65" s="2"/>
      <c r="D65" s="2"/>
      <c r="E65" s="3" t="s">
        <v>42</v>
      </c>
      <c r="F65" s="2" t="s">
        <v>43</v>
      </c>
      <c r="G65" s="4"/>
      <c r="H65" s="4"/>
      <c r="I65" s="4"/>
      <c r="J65" s="4"/>
      <c r="K65" s="2"/>
      <c r="L65" s="8"/>
      <c r="M65" s="2"/>
    </row>
    <row r="66" spans="1:13" ht="15.75" customHeight="1">
      <c r="A66" s="2"/>
      <c r="B66" s="2"/>
      <c r="C66" s="2"/>
      <c r="D66" s="2"/>
      <c r="E66" s="3" t="s">
        <v>44</v>
      </c>
      <c r="F66" s="2" t="s">
        <v>45</v>
      </c>
      <c r="G66" s="4"/>
      <c r="H66" s="4"/>
      <c r="I66" s="4"/>
      <c r="J66" s="4"/>
      <c r="K66" s="2"/>
      <c r="L66" s="8"/>
      <c r="M66" s="2"/>
    </row>
    <row r="67" spans="1:13" ht="15.75" customHeight="1">
      <c r="A67" s="2"/>
      <c r="B67" s="2"/>
      <c r="C67" s="2"/>
      <c r="D67" s="4"/>
      <c r="E67" s="3" t="s">
        <v>46</v>
      </c>
      <c r="F67" s="2" t="s">
        <v>9</v>
      </c>
      <c r="G67" s="4"/>
      <c r="H67" s="4"/>
      <c r="I67" s="4"/>
      <c r="J67" s="4"/>
      <c r="K67" s="2"/>
      <c r="L67" s="8"/>
      <c r="M67" s="2"/>
    </row>
    <row r="68" spans="1:13" ht="15.75" customHeight="1">
      <c r="A68" s="2"/>
      <c r="B68" s="2"/>
      <c r="C68" s="4"/>
      <c r="D68" s="4"/>
      <c r="E68" s="3" t="s">
        <v>47</v>
      </c>
      <c r="F68" s="2" t="s">
        <v>48</v>
      </c>
      <c r="G68" s="4"/>
      <c r="H68" s="4"/>
      <c r="I68" s="4" t="s">
        <v>49</v>
      </c>
      <c r="J68" s="3">
        <v>0.1</v>
      </c>
      <c r="K68" s="2"/>
      <c r="L68" s="2"/>
      <c r="M68" s="2"/>
    </row>
    <row r="69" spans="1:13" ht="15.75" customHeight="1">
      <c r="A69" s="2"/>
      <c r="B69" s="2"/>
      <c r="C69" s="4"/>
      <c r="D69" s="4"/>
      <c r="E69" s="3" t="s">
        <v>50</v>
      </c>
      <c r="F69" s="2" t="s">
        <v>8</v>
      </c>
      <c r="G69" s="4"/>
      <c r="H69" s="5"/>
      <c r="I69" s="4"/>
      <c r="J69" s="3"/>
      <c r="K69" s="2"/>
      <c r="L69" s="2"/>
      <c r="M69" s="2"/>
    </row>
    <row r="70" spans="1:13" ht="15.75" customHeight="1">
      <c r="A70" s="2"/>
      <c r="B70" s="2"/>
      <c r="C70" s="4"/>
      <c r="D70" s="4"/>
      <c r="E70" s="3" t="s">
        <v>51</v>
      </c>
      <c r="F70" s="2" t="s">
        <v>52</v>
      </c>
      <c r="G70" s="4"/>
      <c r="H70" s="5"/>
      <c r="I70" s="4" t="s">
        <v>53</v>
      </c>
      <c r="J70" s="51">
        <f>G8</f>
        <v>140</v>
      </c>
      <c r="K70" s="2" t="s">
        <v>54</v>
      </c>
      <c r="L70" s="2"/>
      <c r="M70" s="2"/>
    </row>
    <row r="71" spans="1:13" ht="15.75" customHeight="1">
      <c r="A71" s="2"/>
      <c r="B71" s="2"/>
      <c r="C71" s="4"/>
      <c r="D71" s="4"/>
      <c r="E71" s="3" t="s">
        <v>55</v>
      </c>
      <c r="F71" s="2" t="s">
        <v>56</v>
      </c>
      <c r="G71" s="4"/>
      <c r="H71" s="5"/>
      <c r="I71" s="4"/>
      <c r="J71" s="51"/>
      <c r="K71" s="2"/>
      <c r="L71" s="2"/>
      <c r="M71" s="2"/>
    </row>
    <row r="72" spans="1:13" ht="15.75" customHeight="1">
      <c r="A72" s="2"/>
      <c r="B72" s="2"/>
      <c r="C72" s="4"/>
      <c r="D72" s="4"/>
      <c r="E72" s="3" t="s">
        <v>57</v>
      </c>
      <c r="F72" s="2" t="s">
        <v>5</v>
      </c>
      <c r="G72" s="2"/>
      <c r="H72" s="2"/>
      <c r="I72" s="4" t="s">
        <v>58</v>
      </c>
      <c r="J72" s="27"/>
      <c r="K72" s="2"/>
      <c r="L72" s="2"/>
      <c r="M72" s="2"/>
    </row>
    <row r="73" spans="1:13" ht="15.75" customHeight="1">
      <c r="A73" s="2"/>
      <c r="B73" s="2"/>
      <c r="C73" s="4"/>
      <c r="D73" s="2"/>
      <c r="E73" s="3" t="s">
        <v>59</v>
      </c>
      <c r="F73" s="2" t="s">
        <v>0</v>
      </c>
      <c r="G73" s="2"/>
      <c r="H73" s="2"/>
      <c r="I73" s="4" t="s">
        <v>60</v>
      </c>
      <c r="J73" s="20">
        <f>DEGREES(ATAN(1/L73))</f>
        <v>5.19</v>
      </c>
      <c r="K73" s="2" t="s">
        <v>61</v>
      </c>
      <c r="L73" s="55">
        <v>11</v>
      </c>
      <c r="M73" s="2"/>
    </row>
    <row r="74" spans="1:13" ht="15.75" customHeight="1">
      <c r="A74" s="2"/>
      <c r="B74" s="2"/>
      <c r="C74" s="22"/>
      <c r="D74" s="2"/>
      <c r="E74" s="3"/>
      <c r="F74" s="2"/>
      <c r="G74" s="2"/>
      <c r="H74" s="2"/>
      <c r="I74" s="4"/>
      <c r="J74" s="20"/>
      <c r="K74" s="2"/>
      <c r="L74" s="7"/>
      <c r="M74" s="2"/>
    </row>
    <row r="75" spans="1:13" ht="15.75" customHeight="1">
      <c r="A75" s="9" t="s">
        <v>70</v>
      </c>
      <c r="B75" s="17"/>
      <c r="C75" s="2"/>
      <c r="D75" s="2"/>
      <c r="E75" s="10"/>
      <c r="F75" s="2"/>
      <c r="G75" s="2"/>
      <c r="H75" s="2"/>
      <c r="I75" s="2"/>
      <c r="J75" s="2"/>
      <c r="K75" s="2"/>
      <c r="L75" s="2"/>
      <c r="M75" s="2"/>
    </row>
    <row r="76" spans="1:13" ht="15.75" customHeight="1">
      <c r="A76" s="9"/>
      <c r="B76" s="17"/>
      <c r="C76" s="2"/>
      <c r="D76" s="2"/>
      <c r="E76" s="10"/>
      <c r="F76" s="2"/>
      <c r="G76" s="2"/>
      <c r="H76" s="2"/>
      <c r="I76" s="2"/>
      <c r="J76" s="2"/>
      <c r="K76" s="2"/>
      <c r="L76" s="2"/>
      <c r="M76" s="2"/>
    </row>
    <row r="77" spans="1:13" ht="15.75" customHeight="1">
      <c r="A77" s="9"/>
      <c r="C77" s="2"/>
      <c r="D77" s="2" t="s">
        <v>62</v>
      </c>
      <c r="E77" s="10" t="s">
        <v>63</v>
      </c>
      <c r="F77" s="53">
        <v>0.8</v>
      </c>
      <c r="G77" s="2"/>
      <c r="H77" s="2"/>
      <c r="I77" s="2"/>
      <c r="J77" s="2"/>
      <c r="K77" s="2"/>
      <c r="L77" s="2"/>
      <c r="M77" s="2"/>
    </row>
    <row r="78" spans="1:13" ht="15.75" customHeight="1">
      <c r="A78" s="9"/>
      <c r="B78" s="17"/>
      <c r="C78" s="2"/>
      <c r="D78" s="2"/>
      <c r="E78" s="10"/>
      <c r="F78" s="24"/>
      <c r="G78" s="2"/>
      <c r="H78" s="2"/>
      <c r="I78" s="2"/>
      <c r="J78" s="2"/>
      <c r="K78" s="2"/>
      <c r="L78" s="2"/>
      <c r="M78" s="2"/>
    </row>
    <row r="79" spans="1:13" ht="15.75" customHeight="1">
      <c r="A79" s="9" t="s">
        <v>71</v>
      </c>
      <c r="B79" s="17"/>
      <c r="C79" s="2"/>
      <c r="D79" s="2"/>
      <c r="E79" s="10"/>
      <c r="F79" s="2"/>
      <c r="G79" s="2"/>
      <c r="H79" s="2"/>
      <c r="I79" s="2"/>
      <c r="J79" s="2"/>
      <c r="K79" s="2"/>
      <c r="L79" s="2"/>
      <c r="M79" s="2"/>
    </row>
    <row r="80" spans="1:13" ht="15.75" customHeight="1">
      <c r="A80" s="9"/>
      <c r="B80" s="17"/>
      <c r="C80" s="2"/>
      <c r="D80" s="2"/>
      <c r="E80" s="10"/>
      <c r="F80" s="2"/>
      <c r="G80" s="2"/>
      <c r="H80" s="2"/>
      <c r="I80" s="2"/>
      <c r="J80" s="2"/>
      <c r="K80" s="2"/>
      <c r="L80" s="2"/>
      <c r="M80" s="2"/>
    </row>
    <row r="81" spans="1:13" ht="15.75" customHeight="1">
      <c r="A81" s="9"/>
      <c r="B81" s="17"/>
      <c r="C81" s="2"/>
      <c r="D81" s="4" t="s">
        <v>64</v>
      </c>
      <c r="E81" s="2"/>
      <c r="F81" s="2"/>
      <c r="I81" s="2"/>
      <c r="J81" s="2"/>
      <c r="K81" s="2"/>
      <c r="L81" s="2"/>
      <c r="M81" s="2"/>
    </row>
    <row r="82" spans="1:13" ht="13.5" customHeight="1">
      <c r="A82" s="2"/>
      <c r="C82" s="2"/>
      <c r="D82" s="4" t="s">
        <v>65</v>
      </c>
      <c r="E82" s="2"/>
      <c r="F82" s="2" t="s">
        <v>66</v>
      </c>
      <c r="I82" s="2"/>
      <c r="J82" s="2"/>
      <c r="K82" s="2"/>
      <c r="L82" s="2"/>
      <c r="M82" s="2"/>
    </row>
    <row r="83" spans="4:6" ht="13.5" customHeight="1">
      <c r="D83" s="61">
        <f>ROUNDUP(C58,1)</f>
        <v>2.8</v>
      </c>
      <c r="E83" s="2" t="s">
        <v>74</v>
      </c>
      <c r="F83" s="24">
        <f>F77</f>
        <v>0.8</v>
      </c>
    </row>
    <row r="85" ht="13.5" customHeight="1">
      <c r="B85" s="54" t="str">
        <f>"　以上より、設計水深は土石流ピーク流量に対する越流水深を採用し、"&amp;D83&amp;"0mとする。"</f>
        <v>　以上より、設計水深は土石流ピーク流量に対する越流水深を採用し、2.80mとする。</v>
      </c>
    </row>
    <row r="86" ht="13.5" customHeight="1">
      <c r="B86" s="25"/>
    </row>
    <row r="87" spans="2:7" ht="13.5" customHeight="1">
      <c r="B87" s="13"/>
      <c r="C87" s="13"/>
      <c r="D87" s="13"/>
      <c r="E87" s="13"/>
      <c r="F87" s="14"/>
      <c r="G87" s="13"/>
    </row>
    <row r="88" spans="2:5" ht="4.5" customHeight="1">
      <c r="B88" s="13"/>
      <c r="C88" s="13"/>
      <c r="D88" s="13"/>
      <c r="E88" s="13"/>
    </row>
    <row r="91" ht="13.5" customHeight="1">
      <c r="H91" s="15"/>
    </row>
    <row r="92" ht="13.5" customHeight="1">
      <c r="H92" s="15"/>
    </row>
    <row r="94" ht="13.5" customHeight="1">
      <c r="H94" s="16"/>
    </row>
  </sheetData>
  <sheetProtection/>
  <mergeCells count="6">
    <mergeCell ref="F63:H63"/>
    <mergeCell ref="B5:L5"/>
    <mergeCell ref="B12:L12"/>
    <mergeCell ref="E56:I56"/>
    <mergeCell ref="C58:C62"/>
    <mergeCell ref="J58:J61"/>
  </mergeCells>
  <printOptions/>
  <pageMargins left="1.1811023622047245" right="0.1968503937007874" top="1.1811023622047245" bottom="0.984251968503937" header="0.5118110236220472" footer="0.5118110236220472"/>
  <pageSetup blackAndWhite="1" horizontalDpi="600" verticalDpi="600" orientation="portrait" paperSize="9" r:id="rId2"/>
  <rowBreaks count="1" manualBreakCount="1">
    <brk id="5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野口英幸</cp:lastModifiedBy>
  <cp:lastPrinted>2014-02-17T01:06:55Z</cp:lastPrinted>
  <dcterms:created xsi:type="dcterms:W3CDTF">2005-06-24T15:01:14Z</dcterms:created>
  <dcterms:modified xsi:type="dcterms:W3CDTF">2022-08-20T12:05:08Z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1536731821</vt:i4>
  </property>
  <property fmtid="{D5CDD505-2E9C-101B-9397-08002B2CF9AE}" pid="3" name="_EmailSubject">
    <vt:lpwstr>水通し</vt:lpwstr>
  </property>
  <property fmtid="{D5CDD505-2E9C-101B-9397-08002B2CF9AE}" pid="4" name="_AuthorEmail">
    <vt:lpwstr>kitahara_hiroshi@tamano.co.jp</vt:lpwstr>
  </property>
  <property fmtid="{D5CDD505-2E9C-101B-9397-08002B2CF9AE}" pid="5" name="_AuthorEmailDisplayName">
    <vt:lpwstr>北原　寛志</vt:lpwstr>
  </property>
  <property fmtid="{D5CDD505-2E9C-101B-9397-08002B2CF9AE}" pid="6" name="_ReviewingToolsShownOnce">
    <vt:lpwstr/>
  </property>
</Properties>
</file>