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6215" windowHeight="11010" activeTab="1"/>
  </bookViews>
  <sheets>
    <sheet name="透過部の高さ" sheetId="1" r:id="rId1"/>
    <sheet name="水深、流速" sheetId="2" r:id="rId2"/>
    <sheet name="堰上高" sheetId="3" r:id="rId3"/>
    <sheet name="流木止高" sheetId="4" r:id="rId4"/>
    <sheet name="移動礫径" sheetId="5" r:id="rId5"/>
    <sheet name="部材間隔" sheetId="6" r:id="rId6"/>
  </sheets>
  <definedNames>
    <definedName name="_xlnm.Print_Area" localSheetId="1">'水深、流速'!$A$1:$AH$56</definedName>
  </definedNames>
  <calcPr fullCalcOnLoad="1" fullPrecision="0"/>
</workbook>
</file>

<file path=xl/sharedStrings.xml><?xml version="1.0" encoding="utf-8"?>
<sst xmlns="http://schemas.openxmlformats.org/spreadsheetml/2006/main" count="385" uniqueCount="199">
  <si>
    <t>=</t>
  </si>
  <si>
    <t>C</t>
  </si>
  <si>
    <t>Q</t>
  </si>
  <si>
    <t>:</t>
  </si>
  <si>
    <t>×</t>
  </si>
  <si>
    <t>:</t>
  </si>
  <si>
    <t>:</t>
  </si>
  <si>
    <t>+</t>
  </si>
  <si>
    <t>Hs</t>
  </si>
  <si>
    <t>流木止めによる堰上げを考慮した水位 (m)</t>
  </si>
  <si>
    <t>流木捕捉に必要な高さ (m)</t>
  </si>
  <si>
    <t>流木止め(透過部)の高さ (m)</t>
  </si>
  <si>
    <t>　 　1) 堰上げ前の水深h、平均流速V</t>
  </si>
  <si>
    <t>考慮して、少なくとも最大流木径の2倍を確保する。</t>
  </si>
  <si>
    <t>開水路形状 : 土砂混入流量によりマニング式等により求める。</t>
  </si>
  <si>
    <t>堰形状　　 : 土砂混入流量により堰の公式で求める。</t>
  </si>
  <si>
    <t>Q</t>
  </si>
  <si>
    <t>g</t>
  </si>
  <si>
    <t>(</t>
  </si>
  <si>
    <t>B1</t>
  </si>
  <si>
    <t>B2</t>
  </si>
  <si>
    <t>)</t>
  </si>
  <si>
    <t>h</t>
  </si>
  <si>
    <t>3/2</t>
  </si>
  <si>
    <t>B</t>
  </si>
  <si>
    <t>■ 水深算出方法</t>
  </si>
  <si>
    <t>　一連の開水路形状でないことから、堰の公式により求めるものとする。</t>
  </si>
  <si>
    <t>Qp</t>
  </si>
  <si>
    <r>
      <t>m</t>
    </r>
    <r>
      <rPr>
        <vertAlign val="superscript"/>
        <sz val="10.5"/>
        <rFont val="ＭＳ 明朝"/>
        <family val="1"/>
      </rPr>
      <t>3</t>
    </r>
    <r>
      <rPr>
        <sz val="10.5"/>
        <rFont val="ＭＳ 明朝"/>
        <family val="1"/>
      </rPr>
      <t>/s</t>
    </r>
  </si>
  <si>
    <r>
      <t>水のみの対象流量 (m</t>
    </r>
    <r>
      <rPr>
        <vertAlign val="superscript"/>
        <sz val="10.5"/>
        <rFont val="ＭＳ 明朝"/>
        <family val="1"/>
      </rPr>
      <t>3</t>
    </r>
    <r>
      <rPr>
        <sz val="10.5"/>
        <rFont val="ＭＳ 明朝"/>
        <family val="1"/>
      </rPr>
      <t>/s)</t>
    </r>
  </si>
  <si>
    <t>∴</t>
  </si>
  <si>
    <r>
      <t>m</t>
    </r>
    <r>
      <rPr>
        <sz val="10.5"/>
        <rFont val="ＭＳ 明朝"/>
        <family val="1"/>
      </rPr>
      <t>/s</t>
    </r>
  </si>
  <si>
    <t>B2</t>
  </si>
  <si>
    <t>流量係数(0.60～0.66,C=0.60を標準とする)</t>
  </si>
  <si>
    <t>水通し底幅 (m)</t>
  </si>
  <si>
    <t>越流水面幅 (m)</t>
  </si>
  <si>
    <t>越流水深 (m)</t>
  </si>
  <si>
    <r>
      <t>設計流量 (m</t>
    </r>
    <r>
      <rPr>
        <vertAlign val="superscript"/>
        <sz val="10.5"/>
        <rFont val="ＭＳ 明朝"/>
        <family val="1"/>
      </rPr>
      <t>3</t>
    </r>
    <r>
      <rPr>
        <sz val="10.5"/>
        <rFont val="ＭＳ 明朝"/>
        <family val="1"/>
      </rPr>
      <t>/s)</t>
    </r>
  </si>
  <si>
    <t>　堰の公式により流量を算出し、対象流量を上回る水深を求める。</t>
  </si>
  <si>
    <t>下するため、これを捕捉するための流木止工の高さは流木止工による堰上げを考慮し</t>
  </si>
  <si>
    <t>た土石流や洪水の水位よりも高いことが必要である。</t>
  </si>
  <si>
    <t>　掃流区間に流木止工を設置する場合には、大部分の流木は土砂流、洪水の表面を流</t>
  </si>
  <si>
    <t>　なお、縦部材のみによる堰上げの水位は下記式により算定する。</t>
  </si>
  <si>
    <t>縦部材の断面形状による係数 (鋼管でβ≒2.0、角状鋼管</t>
  </si>
  <si>
    <t>縦部材の下流河床面に対する傾斜角 （度）</t>
  </si>
  <si>
    <t>縦部材の直径 (m)</t>
  </si>
  <si>
    <t>縦部材の純間隔 (m)</t>
  </si>
  <si>
    <t>上流側の流速 (m/s)</t>
  </si>
  <si>
    <t>流木止工縦部材による堰上げ高 (m)</t>
  </si>
  <si>
    <t>:</t>
  </si>
  <si>
    <t>:</t>
  </si>
  <si>
    <t>:</t>
  </si>
  <si>
    <t>でβ≒2.5、Ｈ形鋼ではβ≒3.Oを用いる)</t>
  </si>
  <si>
    <t>sin</t>
  </si>
  <si>
    <t>m</t>
  </si>
  <si>
    <t>∴ 鋼管であることからβ=2.0とする。</t>
  </si>
  <si>
    <r>
      <t>重力加速度 (m/s</t>
    </r>
    <r>
      <rPr>
        <vertAlign val="superscript"/>
        <sz val="10.5"/>
        <rFont val="ＭＳ 明朝"/>
        <family val="1"/>
      </rPr>
      <t>2</t>
    </r>
    <r>
      <rPr>
        <sz val="10.5"/>
        <rFont val="ＭＳ 明朝"/>
        <family val="1"/>
      </rPr>
      <t>)</t>
    </r>
  </si>
  <si>
    <t>■ 設計流量 Q</t>
  </si>
  <si>
    <t>　掃流化区間であることから、設計流量は水のみの対象流量の1.5倍の流量とする。</t>
  </si>
  <si>
    <t>堰上げ後の平均流速(m/s)</t>
  </si>
  <si>
    <t>流下幅 (m)</t>
  </si>
  <si>
    <t>:</t>
  </si>
  <si>
    <t>∴</t>
  </si>
  <si>
    <t>゜</t>
  </si>
  <si>
    <t>∴</t>
  </si>
  <si>
    <t>m</t>
  </si>
  <si>
    <t>∴</t>
  </si>
  <si>
    <t>-</t>
  </si>
  <si>
    <t>=</t>
  </si>
  <si>
    <t>m</t>
  </si>
  <si>
    <t>∴</t>
  </si>
  <si>
    <t>m/s</t>
  </si>
  <si>
    <t>g</t>
  </si>
  <si>
    <t>∴</t>
  </si>
  <si>
    <r>
      <t>m/s</t>
    </r>
    <r>
      <rPr>
        <vertAlign val="superscript"/>
        <sz val="10.5"/>
        <rFont val="ＭＳ 明朝"/>
        <family val="1"/>
      </rPr>
      <t>2</t>
    </r>
  </si>
  <si>
    <t>=</t>
  </si>
  <si>
    <t>+</t>
  </si>
  <si>
    <t>m</t>
  </si>
  <si>
    <t>Q</t>
  </si>
  <si>
    <t>×</t>
  </si>
  <si>
    <t>m/s</t>
  </si>
  <si>
    <t>:</t>
  </si>
  <si>
    <t>∴</t>
  </si>
  <si>
    <t>:</t>
  </si>
  <si>
    <t>m</t>
  </si>
  <si>
    <t>+</t>
  </si>
  <si>
    <t>=</t>
  </si>
  <si>
    <t>dmax</t>
  </si>
  <si>
    <t>流木止め必要高 (m)</t>
  </si>
  <si>
    <t>最大流木径 (m)</t>
  </si>
  <si>
    <t>hs</t>
  </si>
  <si>
    <t>:</t>
  </si>
  <si>
    <t>堰上げ高を加えた水深 (m)</t>
  </si>
  <si>
    <t>dmax</t>
  </si>
  <si>
    <t>　透過部が転石により閉塞しないために上で求めた最大転石が下記の条件を満足する</t>
  </si>
  <si>
    <t>最大転石径（m）</t>
  </si>
  <si>
    <t>di</t>
  </si>
  <si>
    <t>最大流木長（m）</t>
  </si>
  <si>
    <t xml:space="preserve"> 流木捕捉工の透過部は転石により閉塞しないように設計するものとし、透過部の</t>
  </si>
  <si>
    <t>高さは流木止めによる堰上げを考慮した水位に流木捕捉に必要な高さを加えた高さ</t>
  </si>
  <si>
    <t>以上とする。</t>
  </si>
  <si>
    <t>　(2) 透過部の高さ</t>
  </si>
  <si>
    <t>　 1) 堰上げ水位の計算</t>
  </si>
  <si>
    <t>　 　ア) 堰上げ前の水深h、平均流速V</t>
  </si>
  <si>
    <t>　 イ) 流木止工による堰上げ高</t>
  </si>
  <si>
    <t>　 ウ) 堰上げ後水深</t>
  </si>
  <si>
    <t>　 2) 流木止め工の高さ (Hs)</t>
  </si>
  <si>
    <t>（「砂防施設設計要領(案) 平成21年3月」P.5-22）</t>
  </si>
  <si>
    <t>Ds</t>
  </si>
  <si>
    <t>△Hs</t>
  </si>
  <si>
    <t>Hs = Ds + △Hs</t>
  </si>
  <si>
    <t>km</t>
  </si>
  <si>
    <t>θm</t>
  </si>
  <si>
    <t>km</t>
  </si>
  <si>
    <t>Rm</t>
  </si>
  <si>
    <t>Uh</t>
  </si>
  <si>
    <t>Dho</t>
  </si>
  <si>
    <t>■ 水深 Dho</t>
  </si>
  <si>
    <t>■ 流速 Uh</t>
  </si>
  <si>
    <t>ΔDho</t>
  </si>
  <si>
    <t>Bp</t>
  </si>
  <si>
    <t>Δdho</t>
  </si>
  <si>
    <t>Uhs</t>
  </si>
  <si>
    <t>Bs</t>
  </si>
  <si>
    <t xml:space="preserve"> 土砂礫等による閉塞は無いものとし流木止工の高さは、堰上げ高を加えた水深Ds、に流</t>
  </si>
  <si>
    <t>木の捕捉に必要な高さ△Hsを加えたものとする。△Hsは流木捕捉時の流木のせり上りを</t>
  </si>
  <si>
    <t>Hs</t>
  </si>
  <si>
    <t>ように部材鈍間隔を設定する。</t>
  </si>
  <si>
    <t>Bp</t>
  </si>
  <si>
    <t>≧</t>
  </si>
  <si>
    <t>×</t>
  </si>
  <si>
    <t>di</t>
  </si>
  <si>
    <t>m</t>
  </si>
  <si>
    <t>=</t>
  </si>
  <si>
    <t>OK</t>
  </si>
  <si>
    <t>:</t>
  </si>
  <si>
    <t>透過部の鈍間隔（m）</t>
  </si>
  <si>
    <t>∴</t>
  </si>
  <si>
    <t>∴</t>
  </si>
  <si>
    <t>　流木を捕捉するために部材の鈍間隔は下記の式を満足する値とする。</t>
  </si>
  <si>
    <t>1/2</t>
  </si>
  <si>
    <t>×</t>
  </si>
  <si>
    <t>Lwm</t>
  </si>
  <si>
    <t>≧</t>
  </si>
  <si>
    <t>Bp</t>
  </si>
  <si>
    <t>=</t>
  </si>
  <si>
    <t>m</t>
  </si>
  <si>
    <t>OK</t>
  </si>
  <si>
    <t>:</t>
  </si>
  <si>
    <t>透過部の鈍間隔（m）</t>
  </si>
  <si>
    <t>∴</t>
  </si>
  <si>
    <t>掃流区間を流下する最大礫径は限界掃流力による移動限界礫径を参考に次の方法</t>
  </si>
  <si>
    <t>により求める。</t>
  </si>
  <si>
    <t>　(4) 透過部における部材の純間隔</t>
  </si>
  <si>
    <t>（「砂防施設設計要領(案) 平成21年3月」P.5-24）</t>
  </si>
  <si>
    <t>（「砂防施設設計要領(案) 平成21年3月」P.5-23）</t>
  </si>
  <si>
    <t>　(3) 掃流により移動する最大礫径</t>
  </si>
  <si>
    <r>
      <t xml:space="preserve">① 平均粒径に対する移動限界摩擦速度の2乗 </t>
    </r>
    <r>
      <rPr>
        <u val="single"/>
        <sz val="10.5"/>
        <rFont val="ＭＳ 明朝"/>
        <family val="1"/>
      </rPr>
      <t>U*cm</t>
    </r>
    <r>
      <rPr>
        <u val="single"/>
        <vertAlign val="superscript"/>
        <sz val="10.5"/>
        <rFont val="ＭＳ 明朝"/>
        <family val="1"/>
      </rPr>
      <t>2</t>
    </r>
  </si>
  <si>
    <r>
      <t>U*cm</t>
    </r>
    <r>
      <rPr>
        <vertAlign val="superscript"/>
        <sz val="10.5"/>
        <rFont val="ＭＳ 明朝"/>
        <family val="1"/>
      </rPr>
      <t>2</t>
    </r>
  </si>
  <si>
    <t>σ</t>
  </si>
  <si>
    <t>/</t>
  </si>
  <si>
    <t>ρ</t>
  </si>
  <si>
    <t>-</t>
  </si>
  <si>
    <t>)･</t>
  </si>
  <si>
    <t>･(</t>
  </si>
  <si>
    <t>･</t>
  </si>
  <si>
    <t>dm</t>
  </si>
  <si>
    <t>U*cm</t>
  </si>
  <si>
    <t>平均粒径に対する移動限界摩擦速度</t>
  </si>
  <si>
    <t>河床材料の平均粒径 (m)</t>
  </si>
  <si>
    <r>
      <t>砂礫の密度、一般に2600～2650kg/m</t>
    </r>
    <r>
      <rPr>
        <vertAlign val="superscript"/>
        <sz val="10.5"/>
        <rFont val="ＭＳ 明朝"/>
        <family val="1"/>
      </rPr>
      <t>3</t>
    </r>
  </si>
  <si>
    <r>
      <t>泥水の密度、一般に1000～1200kg/m</t>
    </r>
    <r>
      <rPr>
        <vertAlign val="superscript"/>
        <sz val="10.5"/>
        <rFont val="ＭＳ 明朝"/>
        <family val="1"/>
      </rPr>
      <t>3</t>
    </r>
  </si>
  <si>
    <r>
      <t>m/s</t>
    </r>
    <r>
      <rPr>
        <vertAlign val="superscript"/>
        <sz val="10.5"/>
        <rFont val="ＭＳ 明朝"/>
        <family val="1"/>
      </rPr>
      <t>2</t>
    </r>
  </si>
  <si>
    <r>
      <t>kg/m</t>
    </r>
    <r>
      <rPr>
        <vertAlign val="superscript"/>
        <sz val="10.5"/>
        <rFont val="ＭＳ 明朝"/>
        <family val="1"/>
      </rPr>
      <t>3</t>
    </r>
  </si>
  <si>
    <t>※D50とする</t>
  </si>
  <si>
    <r>
      <t>② 摩擦速度の2乗 U*</t>
    </r>
    <r>
      <rPr>
        <vertAlign val="superscript"/>
        <sz val="10.5"/>
        <rFont val="ＭＳ 明朝"/>
        <family val="1"/>
      </rPr>
      <t>2</t>
    </r>
  </si>
  <si>
    <r>
      <t>U*</t>
    </r>
    <r>
      <rPr>
        <vertAlign val="superscript"/>
        <sz val="10.5"/>
        <rFont val="ＭＳ 明朝"/>
        <family val="1"/>
      </rPr>
      <t>2</t>
    </r>
  </si>
  <si>
    <t>I</t>
  </si>
  <si>
    <r>
      <t>D</t>
    </r>
    <r>
      <rPr>
        <vertAlign val="subscript"/>
        <sz val="10.5"/>
        <rFont val="ＭＳ 明朝"/>
        <family val="1"/>
      </rPr>
      <t>h0</t>
    </r>
  </si>
  <si>
    <t>摩擦速度比</t>
  </si>
  <si>
    <t>水深 (m)</t>
  </si>
  <si>
    <t>河床勾配</t>
  </si>
  <si>
    <r>
      <t>③ 摩擦速度比の2乗 U*</t>
    </r>
    <r>
      <rPr>
        <vertAlign val="superscript"/>
        <sz val="10.5"/>
        <rFont val="ＭＳ 明朝"/>
        <family val="1"/>
      </rPr>
      <t>2</t>
    </r>
    <r>
      <rPr>
        <sz val="10.5"/>
        <rFont val="ＭＳ 明朝"/>
        <family val="1"/>
      </rPr>
      <t>/U*cm</t>
    </r>
    <r>
      <rPr>
        <vertAlign val="superscript"/>
        <sz val="10.5"/>
        <rFont val="ＭＳ 明朝"/>
        <family val="1"/>
      </rPr>
      <t>2</t>
    </r>
  </si>
  <si>
    <t>④ 移動限界礫径</t>
  </si>
  <si>
    <t>d1</t>
  </si>
  <si>
    <t>d1/dm</t>
  </si>
  <si>
    <t>dm</t>
  </si>
  <si>
    <t>d1</t>
  </si>
  <si>
    <t>移動限界礫径 (m)</t>
  </si>
  <si>
    <t>⑤ 現地の最大転石と比較して、小さい方を最大粒径とする。</t>
  </si>
  <si>
    <t>最大転石径</t>
  </si>
  <si>
    <t>移動限界礫径</t>
  </si>
  <si>
    <t>最大粒径</t>
  </si>
  <si>
    <t>※ 上記2つのうち、小さい方</t>
  </si>
  <si>
    <t>※ D95とする</t>
  </si>
  <si>
    <t>※ 2.50（メインフレーム間隔)-0.41（フレーム径）= 2.09m</t>
  </si>
  <si>
    <t>　以上により部材の間隔は、Δ型スリットのメインフレーム間隔は2.5mで問題ない。</t>
  </si>
  <si>
    <t>/(</t>
  </si>
  <si>
    <t>θm</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</si>
</sst>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
    <numFmt numFmtId="178" formatCode="0&quot;分&quot;"/>
    <numFmt numFmtId="179" formatCode="0&quot;時間&quot;"/>
    <numFmt numFmtId="180" formatCode="0.0&quot;時間&quot;"/>
    <numFmt numFmtId="181" formatCode="0.00&quot;時間&quot;"/>
    <numFmt numFmtId="182" formatCode="0&quot;m/sec&quot;"/>
    <numFmt numFmtId="183" formatCode="0&quot;km/hr&quot;"/>
    <numFmt numFmtId="184" formatCode="0.0&quot;m/sec&quot;"/>
    <numFmt numFmtId="185" formatCode="0.00&quot;m/sec&quot;"/>
    <numFmt numFmtId="186" formatCode="0.0&quot;km/hr&quot;"/>
    <numFmt numFmtId="187" formatCode="0.00&quot;km/hr&quot;"/>
    <numFmt numFmtId="188" formatCode="0.00000"/>
    <numFmt numFmtId="189" formatCode="0.0000"/>
    <numFmt numFmtId="190" formatCode="0.000"/>
    <numFmt numFmtId="191" formatCode="#,##0.0_);[Red]\(#,##0.0\)"/>
    <numFmt numFmtId="192" formatCode="#,##0_);[Red]\(#,##0\)"/>
    <numFmt numFmtId="193" formatCode="&quot;tan&quot;0.00&quot;ﾟ&quot;"/>
    <numFmt numFmtId="194" formatCode="&quot;tan&quot;0&quot;ﾟ&quot;"/>
    <numFmt numFmtId="195" formatCode="#,###\ \ "/>
    <numFmt numFmtId="196" formatCode="0.0\ \ "/>
    <numFmt numFmtId="197" formatCode="#,##0\ \ "/>
    <numFmt numFmtId="198" formatCode="&quot;Yes&quot;;&quot;Yes&quot;;&quot;No&quot;"/>
    <numFmt numFmtId="199" formatCode="&quot;True&quot;;&quot;True&quot;;&quot;False&quot;"/>
    <numFmt numFmtId="200" formatCode="&quot;On&quot;;&quot;On&quot;;&quot;Off&quot;"/>
    <numFmt numFmtId="201" formatCode="[$€-2]\ #,##0.00_);[Red]\([$€-2]\ #,##0.00\)"/>
    <numFmt numFmtId="202" formatCode="0.00_ "/>
    <numFmt numFmtId="203" formatCode="0.0_ "/>
    <numFmt numFmtId="204" formatCode="#,##0.000;\-#,##0.000"/>
    <numFmt numFmtId="205" formatCode="#\ ?/100"/>
    <numFmt numFmtId="206" formatCode="#,##0.0;\-#,##0.0"/>
    <numFmt numFmtId="207" formatCode="0.0&quot;m/s&quot;"/>
    <numFmt numFmtId="208" formatCode="&quot;( &quot;0.00"/>
    <numFmt numFmtId="209" formatCode="&quot;( 　&quot;0.00"/>
    <numFmt numFmtId="210" formatCode="0.0000_ "/>
    <numFmt numFmtId="211" formatCode="0;_ "/>
    <numFmt numFmtId="212" formatCode="0;_ "/>
    <numFmt numFmtId="213" formatCode="0.0;_ "/>
    <numFmt numFmtId="214" formatCode="0.00;_ "/>
    <numFmt numFmtId="215" formatCode="0;_㰀"/>
    <numFmt numFmtId="216" formatCode="0.0E+00"/>
    <numFmt numFmtId="217" formatCode="0E+00"/>
    <numFmt numFmtId="218" formatCode="0.00000_ "/>
    <numFmt numFmtId="219" formatCode="0;_簀"/>
    <numFmt numFmtId="220" formatCode="&quot;1/&quot;0.0"/>
    <numFmt numFmtId="221" formatCode="0_);[Red]\(0\)"/>
    <numFmt numFmtId="222" formatCode="0.0_);[Red]\(0.0\)"/>
    <numFmt numFmtId="223" formatCode="&quot;1/&quot;0"/>
  </numFmts>
  <fonts count="50">
    <font>
      <sz val="10"/>
      <name val="ＭＳ 明朝"/>
      <family val="1"/>
    </font>
    <font>
      <sz val="6"/>
      <name val="ＭＳ 明朝"/>
      <family val="1"/>
    </font>
    <font>
      <sz val="10"/>
      <color indexed="10"/>
      <name val="ＭＳ 明朝"/>
      <family val="1"/>
    </font>
    <font>
      <sz val="11"/>
      <name val="ＭＳ ゴシック"/>
      <family val="3"/>
    </font>
    <font>
      <sz val="9"/>
      <name val="ＭＳ 明朝"/>
      <family val="1"/>
    </font>
    <font>
      <sz val="10.5"/>
      <name val="ＭＳ 明朝"/>
      <family val="1"/>
    </font>
    <font>
      <sz val="10.5"/>
      <name val="ＭＳ ゴシック"/>
      <family val="3"/>
    </font>
    <font>
      <vertAlign val="superscript"/>
      <sz val="10.5"/>
      <name val="ＭＳ 明朝"/>
      <family val="1"/>
    </font>
    <font>
      <sz val="10.5"/>
      <color indexed="10"/>
      <name val="ＭＳ 明朝"/>
      <family val="1"/>
    </font>
    <font>
      <u val="single"/>
      <sz val="10.5"/>
      <name val="ＭＳ ゴシック"/>
      <family val="3"/>
    </font>
    <font>
      <vertAlign val="subscript"/>
      <sz val="10.5"/>
      <name val="ＭＳ 明朝"/>
      <family val="1"/>
    </font>
    <font>
      <u val="single"/>
      <sz val="10"/>
      <color indexed="12"/>
      <name val="ＭＳ 明朝"/>
      <family val="1"/>
    </font>
    <font>
      <u val="single"/>
      <sz val="10"/>
      <color indexed="36"/>
      <name val="ＭＳ 明朝"/>
      <family val="1"/>
    </font>
    <font>
      <u val="single"/>
      <sz val="10.5"/>
      <name val="ＭＳ 明朝"/>
      <family val="1"/>
    </font>
    <font>
      <u val="single"/>
      <vertAlign val="superscript"/>
      <sz val="10.5"/>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2" fillId="0" borderId="0" applyNumberFormat="0" applyFill="0" applyBorder="0" applyAlignment="0" applyProtection="0"/>
    <xf numFmtId="0" fontId="49" fillId="32" borderId="0" applyNumberFormat="0" applyBorder="0" applyAlignment="0" applyProtection="0"/>
  </cellStyleXfs>
  <cellXfs count="79">
    <xf numFmtId="0" fontId="0" fillId="0" borderId="0" xfId="0" applyAlignment="1">
      <alignment/>
    </xf>
    <xf numFmtId="0" fontId="0" fillId="0" borderId="0" xfId="0" applyBorder="1" applyAlignment="1">
      <alignment horizontal="center" vertical="center"/>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left"/>
    </xf>
    <xf numFmtId="0" fontId="5" fillId="0" borderId="0" xfId="0" applyFont="1" applyBorder="1" applyAlignment="1">
      <alignment horizontal="center" vertical="center"/>
    </xf>
    <xf numFmtId="0" fontId="5" fillId="0" borderId="0" xfId="0" applyFont="1" applyBorder="1" applyAlignment="1">
      <alignment/>
    </xf>
    <xf numFmtId="2" fontId="5" fillId="0" borderId="0" xfId="0" applyNumberFormat="1" applyFont="1" applyAlignment="1">
      <alignment horizontal="center"/>
    </xf>
    <xf numFmtId="0" fontId="5" fillId="0" borderId="0" xfId="0" applyFont="1" applyAlignment="1">
      <alignment horizontal="right"/>
    </xf>
    <xf numFmtId="0" fontId="0" fillId="0" borderId="0" xfId="0" applyFont="1" applyAlignment="1">
      <alignment/>
    </xf>
    <xf numFmtId="0" fontId="0" fillId="0" borderId="0" xfId="0" applyFont="1" applyAlignment="1">
      <alignment horizontal="center"/>
    </xf>
    <xf numFmtId="2" fontId="2" fillId="0" borderId="0" xfId="0" applyNumberFormat="1" applyFont="1" applyAlignment="1">
      <alignment horizontal="center"/>
    </xf>
    <xf numFmtId="2" fontId="0" fillId="0" borderId="0" xfId="0" applyNumberFormat="1" applyFont="1" applyAlignment="1">
      <alignment horizontal="center"/>
    </xf>
    <xf numFmtId="0" fontId="0" fillId="0" borderId="0" xfId="0" applyFont="1" applyAlignment="1">
      <alignment horizontal="right"/>
    </xf>
    <xf numFmtId="0" fontId="0" fillId="0" borderId="0" xfId="0" applyFont="1" applyBorder="1" applyAlignment="1">
      <alignment horizontal="center" vertical="center"/>
    </xf>
    <xf numFmtId="0" fontId="6" fillId="0" borderId="0" xfId="0" applyFont="1" applyBorder="1" applyAlignment="1" quotePrefix="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9" fillId="0" borderId="0" xfId="0" applyFont="1" applyBorder="1" applyAlignment="1">
      <alignment horizontal="left" vertical="center"/>
    </xf>
    <xf numFmtId="0" fontId="5" fillId="0" borderId="0" xfId="0" applyFont="1" applyBorder="1" applyAlignment="1">
      <alignment horizontal="right" vertical="center"/>
    </xf>
    <xf numFmtId="202" fontId="5" fillId="0" borderId="0" xfId="0" applyNumberFormat="1" applyFont="1" applyBorder="1" applyAlignment="1">
      <alignment horizontal="center" vertical="center"/>
    </xf>
    <xf numFmtId="0" fontId="5" fillId="0" borderId="0" xfId="0" applyFont="1" applyAlignment="1">
      <alignment horizontal="left" vertical="center"/>
    </xf>
    <xf numFmtId="202" fontId="8" fillId="0" borderId="0" xfId="0" applyNumberFormat="1" applyFont="1" applyBorder="1" applyAlignment="1">
      <alignment horizontal="center" vertical="center"/>
    </xf>
    <xf numFmtId="0" fontId="0" fillId="0" borderId="0" xfId="0" applyFont="1" applyBorder="1" applyAlignment="1">
      <alignment horizontal="left" vertical="center"/>
    </xf>
    <xf numFmtId="0" fontId="8" fillId="0" borderId="0" xfId="0" applyFont="1" applyBorder="1" applyAlignment="1">
      <alignment horizontal="center" vertical="center"/>
    </xf>
    <xf numFmtId="202" fontId="5" fillId="0" borderId="0" xfId="0" applyNumberFormat="1" applyFont="1" applyAlignment="1">
      <alignment horizontal="center"/>
    </xf>
    <xf numFmtId="202" fontId="5" fillId="0" borderId="0" xfId="0" applyNumberFormat="1" applyFont="1" applyAlignment="1">
      <alignment/>
    </xf>
    <xf numFmtId="0" fontId="10" fillId="0" borderId="0" xfId="0" applyFont="1" applyAlignment="1">
      <alignment horizontal="right"/>
    </xf>
    <xf numFmtId="209" fontId="5" fillId="0" borderId="0" xfId="0" applyNumberFormat="1" applyFont="1" applyAlignment="1">
      <alignment horizontal="center"/>
    </xf>
    <xf numFmtId="0" fontId="5" fillId="0" borderId="0" xfId="0" applyFont="1" applyAlignment="1">
      <alignment horizontal="center" vertical="center"/>
    </xf>
    <xf numFmtId="0" fontId="5" fillId="0" borderId="0" xfId="0" applyFont="1" applyBorder="1" applyAlignment="1">
      <alignment vertical="center"/>
    </xf>
    <xf numFmtId="177" fontId="5" fillId="0" borderId="0" xfId="0" applyNumberFormat="1" applyFont="1" applyAlignment="1">
      <alignment horizontal="center"/>
    </xf>
    <xf numFmtId="202" fontId="5" fillId="0" borderId="0" xfId="0" applyNumberFormat="1" applyFont="1" applyAlignment="1">
      <alignment horizontal="center" vertical="center"/>
    </xf>
    <xf numFmtId="203" fontId="8" fillId="0" borderId="0" xfId="0" applyNumberFormat="1" applyFont="1" applyBorder="1" applyAlignment="1">
      <alignment horizontal="center" vertical="center"/>
    </xf>
    <xf numFmtId="0" fontId="5" fillId="0" borderId="0" xfId="0" applyFont="1" applyBorder="1" applyAlignment="1" quotePrefix="1">
      <alignment horizontal="center" vertical="center"/>
    </xf>
    <xf numFmtId="0" fontId="8" fillId="0" borderId="0" xfId="0" applyFont="1" applyBorder="1" applyAlignment="1">
      <alignment horizontal="left" vertical="center"/>
    </xf>
    <xf numFmtId="0" fontId="5" fillId="0" borderId="0" xfId="0" applyFont="1" applyAlignment="1">
      <alignment vertical="center"/>
    </xf>
    <xf numFmtId="0" fontId="10" fillId="0" borderId="0" xfId="0" applyFont="1" applyAlignment="1">
      <alignment horizontal="right" vertical="center"/>
    </xf>
    <xf numFmtId="0" fontId="4" fillId="0" borderId="0" xfId="0" applyFont="1" applyBorder="1" applyAlignment="1">
      <alignment horizontal="left" vertical="center"/>
    </xf>
    <xf numFmtId="203" fontId="5" fillId="0" borderId="0" xfId="0" applyNumberFormat="1" applyFont="1" applyBorder="1" applyAlignment="1">
      <alignment horizontal="center" vertical="center"/>
    </xf>
    <xf numFmtId="202" fontId="2" fillId="0" borderId="0" xfId="0" applyNumberFormat="1" applyFont="1" applyBorder="1" applyAlignment="1">
      <alignment horizontal="center" vertical="center"/>
    </xf>
    <xf numFmtId="0" fontId="4" fillId="0" borderId="0" xfId="0" applyFont="1" applyAlignment="1">
      <alignment/>
    </xf>
    <xf numFmtId="202" fontId="5" fillId="0" borderId="0" xfId="0" applyNumberFormat="1" applyFont="1" applyAlignment="1">
      <alignment horizontal="right" vertical="center"/>
    </xf>
    <xf numFmtId="0" fontId="5" fillId="0" borderId="10" xfId="0" applyFont="1" applyBorder="1" applyAlignment="1">
      <alignment horizontal="center" vertical="center"/>
    </xf>
    <xf numFmtId="0" fontId="5" fillId="0" borderId="0" xfId="0" applyFont="1" applyBorder="1" applyAlignment="1" quotePrefix="1">
      <alignment horizontal="left" vertical="center"/>
    </xf>
    <xf numFmtId="202" fontId="5" fillId="0" borderId="0" xfId="0" applyNumberFormat="1" applyFont="1" applyBorder="1" applyAlignment="1">
      <alignment horizontal="left" vertical="center"/>
    </xf>
    <xf numFmtId="203" fontId="8" fillId="0" borderId="0" xfId="0" applyNumberFormat="1" applyFont="1" applyBorder="1" applyAlignment="1">
      <alignment horizontal="left" vertical="center"/>
    </xf>
    <xf numFmtId="222" fontId="5" fillId="0" borderId="0" xfId="0" applyNumberFormat="1" applyFont="1" applyBorder="1" applyAlignment="1">
      <alignment horizontal="center" vertical="center"/>
    </xf>
    <xf numFmtId="0" fontId="5" fillId="0" borderId="10" xfId="0" applyFont="1" applyBorder="1" applyAlignment="1">
      <alignment vertical="center"/>
    </xf>
    <xf numFmtId="0" fontId="5" fillId="0" borderId="10" xfId="0" applyFont="1" applyBorder="1" applyAlignment="1">
      <alignment horizontal="right" vertical="center"/>
    </xf>
    <xf numFmtId="0" fontId="7" fillId="0" borderId="10" xfId="0" applyFont="1" applyBorder="1" applyAlignment="1">
      <alignment horizontal="left" vertical="top"/>
    </xf>
    <xf numFmtId="176" fontId="0" fillId="0" borderId="0" xfId="0" applyNumberFormat="1" applyFont="1" applyBorder="1" applyAlignment="1">
      <alignment horizontal="center" vertical="center"/>
    </xf>
    <xf numFmtId="223" fontId="8" fillId="0" borderId="0" xfId="0" applyNumberFormat="1" applyFont="1" applyBorder="1" applyAlignment="1">
      <alignment horizontal="center" vertical="center"/>
    </xf>
    <xf numFmtId="221" fontId="5" fillId="0" borderId="0" xfId="0" applyNumberFormat="1" applyFont="1" applyBorder="1" applyAlignment="1">
      <alignment horizontal="center" vertical="center"/>
    </xf>
    <xf numFmtId="0" fontId="5" fillId="0" borderId="0" xfId="0" applyFont="1" applyAlignment="1">
      <alignment horizontal="center" vertical="center"/>
    </xf>
    <xf numFmtId="203" fontId="5" fillId="0" borderId="0" xfId="0" applyNumberFormat="1" applyFont="1" applyBorder="1" applyAlignment="1">
      <alignment horizontal="center" vertical="center"/>
    </xf>
    <xf numFmtId="202" fontId="8" fillId="0" borderId="0" xfId="0" applyNumberFormat="1" applyFont="1" applyBorder="1" applyAlignment="1">
      <alignment horizontal="center" vertical="center"/>
    </xf>
    <xf numFmtId="0" fontId="5" fillId="0" borderId="0" xfId="0" applyFont="1" applyBorder="1" applyAlignment="1">
      <alignment horizontal="center" vertical="center"/>
    </xf>
    <xf numFmtId="202" fontId="5" fillId="0" borderId="0" xfId="0" applyNumberFormat="1" applyFont="1" applyBorder="1" applyAlignment="1">
      <alignment horizontal="center" vertical="center"/>
    </xf>
    <xf numFmtId="202" fontId="5" fillId="0" borderId="0" xfId="0" applyNumberFormat="1" applyFont="1" applyAlignment="1">
      <alignment horizontal="center" vertical="center"/>
    </xf>
    <xf numFmtId="0" fontId="8" fillId="0" borderId="0" xfId="0" applyFont="1" applyBorder="1" applyAlignment="1">
      <alignment horizontal="center" vertical="center"/>
    </xf>
    <xf numFmtId="203" fontId="5" fillId="0" borderId="0" xfId="0" applyNumberFormat="1" applyFont="1" applyAlignment="1">
      <alignment horizontal="center" vertical="center"/>
    </xf>
    <xf numFmtId="176" fontId="5" fillId="0" borderId="0" xfId="0" applyNumberFormat="1" applyFont="1" applyAlignment="1">
      <alignment horizontal="center" vertical="center"/>
    </xf>
    <xf numFmtId="214" fontId="8" fillId="0" borderId="0" xfId="0" applyNumberFormat="1" applyFont="1" applyBorder="1" applyAlignment="1">
      <alignment horizontal="center" vertical="center"/>
    </xf>
    <xf numFmtId="0" fontId="7" fillId="0" borderId="0" xfId="0" applyFont="1" applyBorder="1" applyAlignment="1" quotePrefix="1">
      <alignment horizontal="center" vertical="top"/>
    </xf>
    <xf numFmtId="0" fontId="7" fillId="0" borderId="0" xfId="0" applyFont="1" applyBorder="1" applyAlignment="1">
      <alignment horizontal="center" vertical="top"/>
    </xf>
    <xf numFmtId="176" fontId="8" fillId="0" borderId="0" xfId="0" applyNumberFormat="1" applyFont="1" applyBorder="1" applyAlignment="1">
      <alignment horizontal="center" vertical="center"/>
    </xf>
    <xf numFmtId="0" fontId="5" fillId="0" borderId="10" xfId="0" applyFont="1" applyBorder="1" applyAlignment="1">
      <alignment horizontal="center" vertical="center"/>
    </xf>
    <xf numFmtId="202" fontId="5" fillId="0" borderId="0" xfId="0" applyNumberFormat="1" applyFont="1" applyAlignment="1">
      <alignment horizontal="center"/>
    </xf>
    <xf numFmtId="203" fontId="5" fillId="0" borderId="0" xfId="0" applyNumberFormat="1" applyFont="1" applyAlignment="1">
      <alignment horizontal="center"/>
    </xf>
    <xf numFmtId="0" fontId="5" fillId="0" borderId="0" xfId="0" applyFont="1" applyAlignment="1">
      <alignment horizontal="center"/>
    </xf>
    <xf numFmtId="0" fontId="5" fillId="0" borderId="0" xfId="0" applyFont="1" applyBorder="1" applyAlignment="1">
      <alignment horizontal="left" vertical="center"/>
    </xf>
    <xf numFmtId="203" fontId="5" fillId="0" borderId="10" xfId="0" applyNumberFormat="1" applyFont="1" applyBorder="1" applyAlignment="1">
      <alignment horizontal="center" vertical="center"/>
    </xf>
    <xf numFmtId="203" fontId="8" fillId="0" borderId="0" xfId="0" applyNumberFormat="1" applyFont="1" applyBorder="1" applyAlignment="1">
      <alignment horizontal="center" vertical="center"/>
    </xf>
    <xf numFmtId="176" fontId="5" fillId="0" borderId="0" xfId="0" applyNumberFormat="1" applyFont="1" applyBorder="1" applyAlignment="1">
      <alignment horizontal="center" vertical="center"/>
    </xf>
    <xf numFmtId="202" fontId="5" fillId="0" borderId="10"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12</xdr:row>
      <xdr:rowOff>0</xdr:rowOff>
    </xdr:from>
    <xdr:to>
      <xdr:col>14</xdr:col>
      <xdr:colOff>123825</xdr:colOff>
      <xdr:row>20</xdr:row>
      <xdr:rowOff>95250</xdr:rowOff>
    </xdr:to>
    <xdr:pic>
      <xdr:nvPicPr>
        <xdr:cNvPr id="1" name="Picture 5"/>
        <xdr:cNvPicPr preferRelativeResize="1">
          <a:picLocks noChangeAspect="1"/>
        </xdr:cNvPicPr>
      </xdr:nvPicPr>
      <xdr:blipFill>
        <a:blip r:embed="rId1"/>
        <a:stretch>
          <a:fillRect/>
        </a:stretch>
      </xdr:blipFill>
      <xdr:spPr>
        <a:xfrm>
          <a:off x="285750" y="2667000"/>
          <a:ext cx="4981575" cy="19240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32</xdr:row>
      <xdr:rowOff>0</xdr:rowOff>
    </xdr:from>
    <xdr:to>
      <xdr:col>11</xdr:col>
      <xdr:colOff>0</xdr:colOff>
      <xdr:row>33</xdr:row>
      <xdr:rowOff>180975</xdr:rowOff>
    </xdr:to>
    <xdr:sp>
      <xdr:nvSpPr>
        <xdr:cNvPr id="1" name="Line 28"/>
        <xdr:cNvSpPr>
          <a:spLocks/>
        </xdr:cNvSpPr>
      </xdr:nvSpPr>
      <xdr:spPr>
        <a:xfrm flipV="1">
          <a:off x="2638425" y="7162800"/>
          <a:ext cx="476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32</xdr:row>
      <xdr:rowOff>0</xdr:rowOff>
    </xdr:from>
    <xdr:to>
      <xdr:col>16</xdr:col>
      <xdr:colOff>0</xdr:colOff>
      <xdr:row>32</xdr:row>
      <xdr:rowOff>0</xdr:rowOff>
    </xdr:to>
    <xdr:sp>
      <xdr:nvSpPr>
        <xdr:cNvPr id="2" name="Line 29"/>
        <xdr:cNvSpPr>
          <a:spLocks/>
        </xdr:cNvSpPr>
      </xdr:nvSpPr>
      <xdr:spPr>
        <a:xfrm>
          <a:off x="2686050" y="71628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85725</xdr:colOff>
      <xdr:row>33</xdr:row>
      <xdr:rowOff>66675</xdr:rowOff>
    </xdr:from>
    <xdr:to>
      <xdr:col>10</xdr:col>
      <xdr:colOff>152400</xdr:colOff>
      <xdr:row>33</xdr:row>
      <xdr:rowOff>180975</xdr:rowOff>
    </xdr:to>
    <xdr:sp>
      <xdr:nvSpPr>
        <xdr:cNvPr id="3" name="Line 30"/>
        <xdr:cNvSpPr>
          <a:spLocks/>
        </xdr:cNvSpPr>
      </xdr:nvSpPr>
      <xdr:spPr>
        <a:xfrm flipH="1" flipV="1">
          <a:off x="2571750" y="7458075"/>
          <a:ext cx="66675"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152400</xdr:colOff>
      <xdr:row>35</xdr:row>
      <xdr:rowOff>0</xdr:rowOff>
    </xdr:from>
    <xdr:to>
      <xdr:col>11</xdr:col>
      <xdr:colOff>0</xdr:colOff>
      <xdr:row>36</xdr:row>
      <xdr:rowOff>180975</xdr:rowOff>
    </xdr:to>
    <xdr:sp>
      <xdr:nvSpPr>
        <xdr:cNvPr id="4" name="Line 31"/>
        <xdr:cNvSpPr>
          <a:spLocks/>
        </xdr:cNvSpPr>
      </xdr:nvSpPr>
      <xdr:spPr>
        <a:xfrm flipV="1">
          <a:off x="2638425" y="7848600"/>
          <a:ext cx="476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85725</xdr:colOff>
      <xdr:row>36</xdr:row>
      <xdr:rowOff>66675</xdr:rowOff>
    </xdr:from>
    <xdr:to>
      <xdr:col>10</xdr:col>
      <xdr:colOff>152400</xdr:colOff>
      <xdr:row>36</xdr:row>
      <xdr:rowOff>180975</xdr:rowOff>
    </xdr:to>
    <xdr:sp>
      <xdr:nvSpPr>
        <xdr:cNvPr id="5" name="Line 32"/>
        <xdr:cNvSpPr>
          <a:spLocks/>
        </xdr:cNvSpPr>
      </xdr:nvSpPr>
      <xdr:spPr>
        <a:xfrm flipH="1" flipV="1">
          <a:off x="2571750" y="8143875"/>
          <a:ext cx="66675"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35</xdr:row>
      <xdr:rowOff>0</xdr:rowOff>
    </xdr:from>
    <xdr:to>
      <xdr:col>16</xdr:col>
      <xdr:colOff>0</xdr:colOff>
      <xdr:row>35</xdr:row>
      <xdr:rowOff>0</xdr:rowOff>
    </xdr:to>
    <xdr:sp>
      <xdr:nvSpPr>
        <xdr:cNvPr id="6" name="Line 33"/>
        <xdr:cNvSpPr>
          <a:spLocks/>
        </xdr:cNvSpPr>
      </xdr:nvSpPr>
      <xdr:spPr>
        <a:xfrm>
          <a:off x="2686050" y="78486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xdr:col>
      <xdr:colOff>0</xdr:colOff>
      <xdr:row>7</xdr:row>
      <xdr:rowOff>0</xdr:rowOff>
    </xdr:from>
    <xdr:to>
      <xdr:col>21</xdr:col>
      <xdr:colOff>152400</xdr:colOff>
      <xdr:row>13</xdr:row>
      <xdr:rowOff>19050</xdr:rowOff>
    </xdr:to>
    <xdr:pic>
      <xdr:nvPicPr>
        <xdr:cNvPr id="7" name="Picture 35"/>
        <xdr:cNvPicPr preferRelativeResize="1">
          <a:picLocks noChangeAspect="1"/>
        </xdr:cNvPicPr>
      </xdr:nvPicPr>
      <xdr:blipFill>
        <a:blip r:embed="rId1"/>
        <a:stretch>
          <a:fillRect/>
        </a:stretch>
      </xdr:blipFill>
      <xdr:spPr>
        <a:xfrm>
          <a:off x="571500" y="1447800"/>
          <a:ext cx="4267200" cy="1390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6</xdr:row>
      <xdr:rowOff>0</xdr:rowOff>
    </xdr:from>
    <xdr:to>
      <xdr:col>17</xdr:col>
      <xdr:colOff>0</xdr:colOff>
      <xdr:row>13</xdr:row>
      <xdr:rowOff>123825</xdr:rowOff>
    </xdr:to>
    <xdr:pic>
      <xdr:nvPicPr>
        <xdr:cNvPr id="1" name="Picture 3"/>
        <xdr:cNvPicPr preferRelativeResize="1">
          <a:picLocks noChangeAspect="1"/>
        </xdr:cNvPicPr>
      </xdr:nvPicPr>
      <xdr:blipFill>
        <a:blip r:embed="rId1"/>
        <a:stretch>
          <a:fillRect/>
        </a:stretch>
      </xdr:blipFill>
      <xdr:spPr>
        <a:xfrm>
          <a:off x="571500" y="1409700"/>
          <a:ext cx="5581650" cy="172402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37</xdr:row>
      <xdr:rowOff>171450</xdr:rowOff>
    </xdr:from>
    <xdr:to>
      <xdr:col>14</xdr:col>
      <xdr:colOff>161925</xdr:colOff>
      <xdr:row>47</xdr:row>
      <xdr:rowOff>219075</xdr:rowOff>
    </xdr:to>
    <xdr:pic>
      <xdr:nvPicPr>
        <xdr:cNvPr id="1" name="Picture 1"/>
        <xdr:cNvPicPr preferRelativeResize="1">
          <a:picLocks noChangeAspect="1"/>
        </xdr:cNvPicPr>
      </xdr:nvPicPr>
      <xdr:blipFill>
        <a:blip r:embed="rId1"/>
        <a:stretch>
          <a:fillRect/>
        </a:stretch>
      </xdr:blipFill>
      <xdr:spPr>
        <a:xfrm>
          <a:off x="638175" y="8610600"/>
          <a:ext cx="4438650" cy="2333625"/>
        </a:xfrm>
        <a:prstGeom prst="rect">
          <a:avLst/>
        </a:prstGeom>
        <a:noFill/>
        <a:ln w="1" cmpd="sng">
          <a:noFill/>
        </a:ln>
      </xdr:spPr>
    </xdr:pic>
    <xdr:clientData/>
  </xdr:twoCellAnchor>
  <xdr:twoCellAnchor>
    <xdr:from>
      <xdr:col>4</xdr:col>
      <xdr:colOff>85725</xdr:colOff>
      <xdr:row>43</xdr:row>
      <xdr:rowOff>95250</xdr:rowOff>
    </xdr:from>
    <xdr:to>
      <xdr:col>8</xdr:col>
      <xdr:colOff>142875</xdr:colOff>
      <xdr:row>43</xdr:row>
      <xdr:rowOff>95250</xdr:rowOff>
    </xdr:to>
    <xdr:sp>
      <xdr:nvSpPr>
        <xdr:cNvPr id="2" name="Line 2"/>
        <xdr:cNvSpPr>
          <a:spLocks/>
        </xdr:cNvSpPr>
      </xdr:nvSpPr>
      <xdr:spPr>
        <a:xfrm>
          <a:off x="1381125" y="9906000"/>
          <a:ext cx="15049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142875</xdr:colOff>
      <xdr:row>43</xdr:row>
      <xdr:rowOff>114300</xdr:rowOff>
    </xdr:from>
    <xdr:to>
      <xdr:col>8</xdr:col>
      <xdr:colOff>142875</xdr:colOff>
      <xdr:row>46</xdr:row>
      <xdr:rowOff>66675</xdr:rowOff>
    </xdr:to>
    <xdr:sp>
      <xdr:nvSpPr>
        <xdr:cNvPr id="3" name="Line 3"/>
        <xdr:cNvSpPr>
          <a:spLocks/>
        </xdr:cNvSpPr>
      </xdr:nvSpPr>
      <xdr:spPr>
        <a:xfrm>
          <a:off x="2886075" y="9925050"/>
          <a:ext cx="0" cy="6381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xdr:col>
      <xdr:colOff>409575</xdr:colOff>
      <xdr:row>43</xdr:row>
      <xdr:rowOff>19050</xdr:rowOff>
    </xdr:from>
    <xdr:ext cx="285750" cy="171450"/>
    <xdr:sp>
      <xdr:nvSpPr>
        <xdr:cNvPr id="4" name="Text Box 4"/>
        <xdr:cNvSpPr txBox="1">
          <a:spLocks noChangeArrowheads="1"/>
        </xdr:cNvSpPr>
      </xdr:nvSpPr>
      <xdr:spPr>
        <a:xfrm>
          <a:off x="981075" y="9829800"/>
          <a:ext cx="2857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FF0000"/>
              </a:solidFill>
              <a:latin typeface="ＭＳ 明朝"/>
              <a:ea typeface="ＭＳ 明朝"/>
              <a:cs typeface="ＭＳ 明朝"/>
            </a:rPr>
            <a:t>2.19</a:t>
          </a:r>
        </a:p>
      </xdr:txBody>
    </xdr:sp>
    <xdr:clientData/>
  </xdr:oneCellAnchor>
  <xdr:oneCellAnchor>
    <xdr:from>
      <xdr:col>8</xdr:col>
      <xdr:colOff>0</xdr:colOff>
      <xdr:row>46</xdr:row>
      <xdr:rowOff>104775</xdr:rowOff>
    </xdr:from>
    <xdr:ext cx="219075" cy="171450"/>
    <xdr:sp>
      <xdr:nvSpPr>
        <xdr:cNvPr id="5" name="Text Box 5"/>
        <xdr:cNvSpPr txBox="1">
          <a:spLocks noChangeArrowheads="1"/>
        </xdr:cNvSpPr>
      </xdr:nvSpPr>
      <xdr:spPr>
        <a:xfrm>
          <a:off x="2743200" y="10601325"/>
          <a:ext cx="219075"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FF0000"/>
              </a:solidFill>
              <a:latin typeface="ＭＳ 明朝"/>
              <a:ea typeface="ＭＳ 明朝"/>
              <a:cs typeface="ＭＳ 明朝"/>
            </a:rPr>
            <a:t>8.0</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57"/>
  <sheetViews>
    <sheetView zoomScalePageLayoutView="0" workbookViewId="0" topLeftCell="A1">
      <selection activeCell="U6" sqref="U6"/>
    </sheetView>
  </sheetViews>
  <sheetFormatPr defaultColWidth="9.00390625" defaultRowHeight="12.75"/>
  <cols>
    <col min="1" max="1" width="3.75390625" style="1" customWidth="1"/>
    <col min="2" max="2" width="6.75390625" style="1" customWidth="1"/>
    <col min="3" max="3" width="2.75390625" style="1" customWidth="1"/>
    <col min="4" max="4" width="6.75390625" style="1" customWidth="1"/>
    <col min="5" max="5" width="2.75390625" style="1" customWidth="1"/>
    <col min="6" max="6" width="6.75390625" style="1" customWidth="1"/>
    <col min="7" max="7" width="2.75390625" style="1" customWidth="1"/>
    <col min="8" max="8" width="6.75390625" style="1" customWidth="1"/>
    <col min="9" max="9" width="2.75390625" style="1" customWidth="1"/>
    <col min="10" max="10" width="6.75390625" style="1" customWidth="1"/>
    <col min="11" max="11" width="2.75390625" style="1" customWidth="1"/>
    <col min="12" max="12" width="6.75390625" style="1" customWidth="1"/>
    <col min="13" max="13" width="2.75390625" style="1" customWidth="1"/>
    <col min="14" max="14" width="6.75390625" style="1" customWidth="1"/>
    <col min="15" max="15" width="2.75390625" style="1" customWidth="1"/>
    <col min="16" max="16" width="6.75390625" style="1" customWidth="1"/>
    <col min="17" max="17" width="2.75390625" style="1" customWidth="1"/>
    <col min="18" max="18" width="6.75390625" style="1" customWidth="1"/>
    <col min="19" max="19" width="2.75390625" style="1" customWidth="1"/>
    <col min="20" max="16384" width="9.125" style="1" customWidth="1"/>
  </cols>
  <sheetData>
    <row r="1" spans="1:8" ht="15" customHeight="1">
      <c r="A1" s="19" t="s">
        <v>101</v>
      </c>
      <c r="B1" s="16"/>
      <c r="C1" s="17"/>
      <c r="F1" s="44" t="s">
        <v>107</v>
      </c>
      <c r="H1" s="18"/>
    </row>
    <row r="2" spans="2:8" ht="15" customHeight="1">
      <c r="B2" s="16"/>
      <c r="C2" s="17"/>
      <c r="H2" s="18"/>
    </row>
    <row r="3" spans="2:8" ht="18" customHeight="1">
      <c r="B3" s="20" t="s">
        <v>98</v>
      </c>
      <c r="C3" s="17"/>
      <c r="H3" s="18"/>
    </row>
    <row r="4" spans="2:8" ht="18" customHeight="1">
      <c r="B4" s="20" t="s">
        <v>99</v>
      </c>
      <c r="C4" s="17"/>
      <c r="H4" s="18"/>
    </row>
    <row r="5" spans="2:8" ht="18" customHeight="1">
      <c r="B5" s="20" t="s">
        <v>100</v>
      </c>
      <c r="C5" s="17"/>
      <c r="H5" s="18"/>
    </row>
    <row r="6" spans="2:8" ht="18" customHeight="1">
      <c r="B6" s="20"/>
      <c r="C6" s="17"/>
      <c r="H6" s="18"/>
    </row>
    <row r="7" spans="3:8" ht="18" customHeight="1">
      <c r="C7" s="20" t="s">
        <v>110</v>
      </c>
      <c r="H7" s="18"/>
    </row>
    <row r="8" spans="2:8" ht="18" customHeight="1">
      <c r="B8" s="20"/>
      <c r="C8" s="17"/>
      <c r="H8" s="18"/>
    </row>
    <row r="9" spans="4:8" ht="18" customHeight="1">
      <c r="D9" s="22" t="s">
        <v>108</v>
      </c>
      <c r="E9" s="17" t="s">
        <v>5</v>
      </c>
      <c r="F9" s="20" t="s">
        <v>9</v>
      </c>
      <c r="H9" s="18"/>
    </row>
    <row r="10" spans="4:8" ht="18" customHeight="1">
      <c r="D10" s="22" t="s">
        <v>109</v>
      </c>
      <c r="E10" s="17" t="s">
        <v>5</v>
      </c>
      <c r="F10" s="20" t="s">
        <v>10</v>
      </c>
      <c r="H10" s="18"/>
    </row>
    <row r="11" spans="4:8" ht="18" customHeight="1">
      <c r="D11" s="22" t="s">
        <v>8</v>
      </c>
      <c r="E11" s="17" t="s">
        <v>5</v>
      </c>
      <c r="F11" s="20" t="s">
        <v>11</v>
      </c>
      <c r="H11" s="18"/>
    </row>
    <row r="12" spans="2:8" ht="18" customHeight="1">
      <c r="B12" s="20"/>
      <c r="C12" s="17"/>
      <c r="H12" s="18"/>
    </row>
    <row r="13" spans="2:8" ht="18" customHeight="1">
      <c r="B13" s="16"/>
      <c r="C13" s="17"/>
      <c r="H13" s="18"/>
    </row>
    <row r="14" spans="2:8" ht="18" customHeight="1">
      <c r="B14" s="21"/>
      <c r="C14" s="17"/>
      <c r="H14" s="18"/>
    </row>
    <row r="15" spans="2:8" ht="18" customHeight="1">
      <c r="B15" s="16"/>
      <c r="C15" s="17"/>
      <c r="H15" s="18"/>
    </row>
    <row r="16" spans="2:8" ht="18" customHeight="1">
      <c r="B16" s="16"/>
      <c r="C16" s="17"/>
      <c r="H16" s="18"/>
    </row>
    <row r="17" spans="2:8" ht="18" customHeight="1">
      <c r="B17" s="16"/>
      <c r="C17" s="17"/>
      <c r="H17" s="18"/>
    </row>
    <row r="18" spans="2:8" ht="18" customHeight="1">
      <c r="B18" s="16"/>
      <c r="C18" s="17"/>
      <c r="H18" s="18"/>
    </row>
    <row r="19" spans="2:8" ht="18" customHeight="1">
      <c r="B19" s="16"/>
      <c r="C19" s="17"/>
      <c r="H19" s="18"/>
    </row>
    <row r="20" spans="2:8" ht="18" customHeight="1">
      <c r="B20" s="16"/>
      <c r="C20" s="17"/>
      <c r="H20" s="18"/>
    </row>
    <row r="21" spans="2:8" ht="18" customHeight="1">
      <c r="B21" s="16"/>
      <c r="C21" s="17"/>
      <c r="H21" s="18"/>
    </row>
    <row r="22" spans="2:8" ht="18" customHeight="1">
      <c r="B22" s="16"/>
      <c r="C22" s="17"/>
      <c r="H22" s="18"/>
    </row>
    <row r="23" spans="2:8" ht="18" customHeight="1">
      <c r="B23" s="16"/>
      <c r="C23" s="17"/>
      <c r="H23" s="18"/>
    </row>
    <row r="24" spans="2:8" ht="18" customHeight="1">
      <c r="B24" s="16"/>
      <c r="C24" s="17"/>
      <c r="H24" s="18"/>
    </row>
    <row r="25" spans="2:8" ht="18" customHeight="1">
      <c r="B25" s="16"/>
      <c r="C25" s="17"/>
      <c r="H25" s="18"/>
    </row>
    <row r="26" spans="2:8" ht="15" customHeight="1">
      <c r="B26" s="16"/>
      <c r="C26" s="17"/>
      <c r="H26" s="18"/>
    </row>
    <row r="27" spans="2:8" ht="15" customHeight="1">
      <c r="B27" s="16"/>
      <c r="C27" s="17"/>
      <c r="H27" s="18"/>
    </row>
    <row r="28" spans="2:8" ht="15" customHeight="1">
      <c r="B28" s="16"/>
      <c r="C28" s="17"/>
      <c r="H28" s="18"/>
    </row>
    <row r="29" spans="2:8" ht="15" customHeight="1">
      <c r="B29" s="16"/>
      <c r="C29" s="17"/>
      <c r="H29" s="18"/>
    </row>
    <row r="30" spans="2:8" ht="18" customHeight="1">
      <c r="B30" s="16"/>
      <c r="C30" s="17"/>
      <c r="H30" s="18"/>
    </row>
    <row r="31" spans="2:8" ht="18" customHeight="1">
      <c r="B31" s="16"/>
      <c r="C31" s="17"/>
      <c r="H31" s="18"/>
    </row>
    <row r="32" spans="2:8" ht="18" customHeight="1">
      <c r="B32" s="16"/>
      <c r="C32" s="17"/>
      <c r="H32" s="18"/>
    </row>
    <row r="33" spans="2:8" ht="15" customHeight="1">
      <c r="B33" s="16"/>
      <c r="C33" s="17"/>
      <c r="H33" s="18"/>
    </row>
    <row r="34" spans="2:8" ht="15" customHeight="1">
      <c r="B34" s="16"/>
      <c r="C34" s="17"/>
      <c r="H34" s="18"/>
    </row>
    <row r="35" spans="2:8" ht="19.5" customHeight="1">
      <c r="B35" s="16"/>
      <c r="C35" s="17"/>
      <c r="H35" s="18"/>
    </row>
    <row r="36" spans="2:8" ht="19.5" customHeight="1">
      <c r="B36" s="16"/>
      <c r="C36" s="17"/>
      <c r="H36" s="18"/>
    </row>
    <row r="37" spans="2:8" ht="19.5" customHeight="1">
      <c r="B37" s="16"/>
      <c r="C37" s="17"/>
      <c r="H37" s="18"/>
    </row>
    <row r="38" spans="2:8" ht="19.5" customHeight="1">
      <c r="B38" s="16"/>
      <c r="C38" s="17"/>
      <c r="H38" s="18"/>
    </row>
    <row r="39" spans="2:8" ht="15" customHeight="1">
      <c r="B39" s="16"/>
      <c r="C39" s="17"/>
      <c r="H39" s="18"/>
    </row>
    <row r="40" spans="2:8" ht="15" customHeight="1">
      <c r="B40" s="16"/>
      <c r="C40" s="17"/>
      <c r="H40" s="18"/>
    </row>
    <row r="41" spans="2:8" ht="15" customHeight="1">
      <c r="B41" s="16"/>
      <c r="C41" s="17"/>
      <c r="H41" s="18"/>
    </row>
    <row r="42" spans="2:8" ht="15" customHeight="1">
      <c r="B42" s="16"/>
      <c r="C42" s="17"/>
      <c r="H42" s="18"/>
    </row>
    <row r="43" spans="2:8" ht="12.75">
      <c r="B43" s="16"/>
      <c r="C43" s="17"/>
      <c r="H43" s="18"/>
    </row>
    <row r="44" spans="2:8" ht="12.75">
      <c r="B44" s="16"/>
      <c r="C44" s="17"/>
      <c r="H44" s="18"/>
    </row>
    <row r="45" spans="2:8" ht="12.75">
      <c r="B45" s="16"/>
      <c r="C45" s="17"/>
      <c r="H45" s="18"/>
    </row>
    <row r="46" spans="2:8" ht="12.75">
      <c r="B46" s="16"/>
      <c r="C46" s="17"/>
      <c r="H46" s="18"/>
    </row>
    <row r="47" spans="2:8" ht="12.75">
      <c r="B47" s="16"/>
      <c r="C47" s="17"/>
      <c r="H47" s="18"/>
    </row>
    <row r="48" spans="2:8" ht="12.75">
      <c r="B48" s="16"/>
      <c r="C48" s="17"/>
      <c r="H48" s="18"/>
    </row>
    <row r="49" spans="2:8" ht="12.75">
      <c r="B49" s="16"/>
      <c r="C49" s="17"/>
      <c r="H49" s="18"/>
    </row>
    <row r="50" spans="2:8" ht="12.75">
      <c r="B50" s="16"/>
      <c r="C50" s="17"/>
      <c r="H50" s="18"/>
    </row>
    <row r="51" spans="2:8" ht="12.75">
      <c r="B51" s="16"/>
      <c r="C51" s="17"/>
      <c r="H51" s="18"/>
    </row>
    <row r="52" spans="2:8" ht="12.75">
      <c r="B52" s="16"/>
      <c r="C52" s="17"/>
      <c r="H52" s="18"/>
    </row>
    <row r="53" spans="2:8" ht="12.75">
      <c r="B53" s="16"/>
      <c r="C53" s="17"/>
      <c r="H53" s="18"/>
    </row>
    <row r="54" spans="2:8" ht="12.75">
      <c r="B54" s="16"/>
      <c r="C54" s="17"/>
      <c r="H54" s="18"/>
    </row>
    <row r="55" spans="2:8" ht="12.75">
      <c r="B55" s="16"/>
      <c r="C55" s="17"/>
      <c r="H55" s="18"/>
    </row>
    <row r="56" spans="2:8" ht="12.75">
      <c r="B56" s="16"/>
      <c r="C56" s="17"/>
      <c r="H56" s="18"/>
    </row>
    <row r="57" spans="2:8" ht="12.75">
      <c r="B57" s="16"/>
      <c r="C57" s="17"/>
      <c r="H57" s="18"/>
    </row>
  </sheetData>
  <sheetProtection/>
  <printOptions/>
  <pageMargins left="1.1811023622047245" right="0.5905511811023623" top="1.1811023622047245"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H78"/>
  <sheetViews>
    <sheetView tabSelected="1" zoomScalePageLayoutView="0" workbookViewId="0" topLeftCell="A20">
      <selection activeCell="AD38" sqref="AD38"/>
    </sheetView>
  </sheetViews>
  <sheetFormatPr defaultColWidth="9.00390625" defaultRowHeight="12.75"/>
  <cols>
    <col min="1" max="2" width="3.75390625" style="1" customWidth="1"/>
    <col min="3" max="3" width="6.75390625" style="1" customWidth="1"/>
    <col min="4" max="34" width="2.625" style="1" customWidth="1"/>
    <col min="35" max="35" width="2.75390625" style="1" customWidth="1"/>
    <col min="36" max="16384" width="9.125" style="1" customWidth="1"/>
  </cols>
  <sheetData>
    <row r="1" spans="1:16" ht="15" customHeight="1">
      <c r="A1" s="19" t="s">
        <v>102</v>
      </c>
      <c r="B1" s="17"/>
      <c r="C1" s="16"/>
      <c r="D1" s="17"/>
      <c r="E1" s="17"/>
      <c r="F1" s="17"/>
      <c r="P1" s="18"/>
    </row>
    <row r="2" spans="2:16" ht="15" customHeight="1">
      <c r="B2" s="15"/>
      <c r="C2" s="16"/>
      <c r="D2" s="17"/>
      <c r="E2" s="17"/>
      <c r="F2" s="17"/>
      <c r="P2" s="18"/>
    </row>
    <row r="3" spans="1:13" ht="15" customHeight="1">
      <c r="A3" s="16" t="s">
        <v>103</v>
      </c>
      <c r="B3" s="17"/>
      <c r="C3" s="16"/>
      <c r="D3" s="17"/>
      <c r="E3" s="17"/>
      <c r="F3" s="17"/>
      <c r="M3" s="2"/>
    </row>
    <row r="4" spans="2:16" ht="15" customHeight="1">
      <c r="B4" s="15"/>
      <c r="C4" s="16"/>
      <c r="D4" s="17"/>
      <c r="E4" s="17"/>
      <c r="F4" s="17"/>
      <c r="P4" s="18"/>
    </row>
    <row r="5" spans="2:16" ht="18" customHeight="1">
      <c r="B5" s="15"/>
      <c r="C5" s="20" t="s">
        <v>14</v>
      </c>
      <c r="D5" s="17"/>
      <c r="E5" s="17"/>
      <c r="F5" s="17"/>
      <c r="P5" s="18"/>
    </row>
    <row r="6" spans="2:16" ht="18" customHeight="1">
      <c r="B6" s="15"/>
      <c r="C6" s="20" t="s">
        <v>15</v>
      </c>
      <c r="D6" s="17"/>
      <c r="E6" s="17"/>
      <c r="F6" s="17"/>
      <c r="P6" s="18"/>
    </row>
    <row r="7" spans="2:16" ht="18" customHeight="1">
      <c r="B7" s="15"/>
      <c r="C7" s="20"/>
      <c r="D7" s="17"/>
      <c r="E7" s="17"/>
      <c r="F7" s="17"/>
      <c r="P7" s="18"/>
    </row>
    <row r="8" spans="2:16" ht="18" customHeight="1">
      <c r="B8" s="15"/>
      <c r="D8" s="20"/>
      <c r="E8" s="20"/>
      <c r="F8" s="20"/>
      <c r="P8" s="18"/>
    </row>
    <row r="9" spans="2:16" ht="18" customHeight="1">
      <c r="B9" s="15"/>
      <c r="C9" s="20"/>
      <c r="D9" s="17"/>
      <c r="E9" s="17"/>
      <c r="F9" s="17"/>
      <c r="P9" s="18"/>
    </row>
    <row r="10" spans="2:16" ht="18" customHeight="1">
      <c r="B10" s="15"/>
      <c r="G10" s="22"/>
      <c r="H10" s="22"/>
      <c r="I10" s="22"/>
      <c r="J10" s="20"/>
      <c r="K10" s="20"/>
      <c r="P10" s="18"/>
    </row>
    <row r="11" spans="2:16" ht="18" customHeight="1">
      <c r="B11" s="15"/>
      <c r="G11" s="22"/>
      <c r="H11" s="22"/>
      <c r="I11" s="22"/>
      <c r="J11" s="20"/>
      <c r="K11" s="20"/>
      <c r="P11" s="18"/>
    </row>
    <row r="12" spans="2:16" ht="18" customHeight="1">
      <c r="B12" s="15"/>
      <c r="G12" s="22"/>
      <c r="H12" s="22"/>
      <c r="I12" s="22"/>
      <c r="J12" s="20"/>
      <c r="K12" s="20"/>
      <c r="P12" s="18"/>
    </row>
    <row r="13" spans="2:16" ht="18" customHeight="1">
      <c r="B13" s="15"/>
      <c r="C13" s="20"/>
      <c r="D13" s="17"/>
      <c r="E13" s="17"/>
      <c r="F13" s="17"/>
      <c r="P13" s="18"/>
    </row>
    <row r="14" spans="2:16" ht="18" customHeight="1">
      <c r="B14" s="15"/>
      <c r="C14" s="16"/>
      <c r="D14" s="17"/>
      <c r="E14" s="17"/>
      <c r="F14" s="17"/>
      <c r="P14" s="18"/>
    </row>
    <row r="15" spans="2:16" ht="18" customHeight="1">
      <c r="B15" s="15"/>
      <c r="C15" s="16"/>
      <c r="D15" s="17"/>
      <c r="E15" s="17"/>
      <c r="F15" s="17"/>
      <c r="P15" s="18"/>
    </row>
    <row r="16" spans="2:16" ht="18" customHeight="1">
      <c r="B16" s="15"/>
      <c r="C16" s="16" t="s">
        <v>25</v>
      </c>
      <c r="D16" s="17"/>
      <c r="E16" s="17"/>
      <c r="F16" s="17"/>
      <c r="P16" s="18"/>
    </row>
    <row r="17" spans="2:16" ht="18" customHeight="1">
      <c r="B17" s="15"/>
      <c r="C17" s="16"/>
      <c r="D17" s="17"/>
      <c r="E17" s="17"/>
      <c r="F17" s="17"/>
      <c r="P17" s="18"/>
    </row>
    <row r="18" spans="2:16" ht="18" customHeight="1">
      <c r="B18" s="15"/>
      <c r="C18" s="20" t="s">
        <v>26</v>
      </c>
      <c r="D18" s="17"/>
      <c r="E18" s="17"/>
      <c r="F18" s="17"/>
      <c r="P18" s="18"/>
    </row>
    <row r="19" spans="2:16" ht="18" customHeight="1">
      <c r="B19" s="15"/>
      <c r="C19" s="16"/>
      <c r="D19" s="17"/>
      <c r="E19" s="17"/>
      <c r="F19" s="17"/>
      <c r="P19" s="18"/>
    </row>
    <row r="20" spans="2:16" ht="18" customHeight="1">
      <c r="B20" s="15"/>
      <c r="C20" s="16" t="s">
        <v>57</v>
      </c>
      <c r="D20" s="17"/>
      <c r="E20" s="17"/>
      <c r="F20" s="17"/>
      <c r="H20" s="2"/>
      <c r="P20" s="18"/>
    </row>
    <row r="21" spans="2:16" ht="18" customHeight="1">
      <c r="B21" s="15"/>
      <c r="C21" s="16"/>
      <c r="D21" s="17"/>
      <c r="E21" s="17"/>
      <c r="F21" s="17"/>
      <c r="P21" s="18"/>
    </row>
    <row r="22" spans="2:16" ht="18" customHeight="1">
      <c r="B22" s="15"/>
      <c r="C22" s="20" t="s">
        <v>58</v>
      </c>
      <c r="D22" s="17"/>
      <c r="E22" s="17"/>
      <c r="F22" s="17"/>
      <c r="P22" s="18"/>
    </row>
    <row r="23" spans="2:16" ht="18" customHeight="1">
      <c r="B23" s="15"/>
      <c r="C23" s="16"/>
      <c r="D23" s="17"/>
      <c r="E23" s="17"/>
      <c r="F23" s="17"/>
      <c r="P23" s="18"/>
    </row>
    <row r="24" spans="2:25" ht="18" customHeight="1">
      <c r="B24" s="15"/>
      <c r="C24" s="5" t="s">
        <v>16</v>
      </c>
      <c r="D24" s="5" t="s">
        <v>0</v>
      </c>
      <c r="E24" s="60" t="s">
        <v>27</v>
      </c>
      <c r="F24" s="60"/>
      <c r="G24" s="60"/>
      <c r="H24" s="5" t="s">
        <v>4</v>
      </c>
      <c r="I24" s="60">
        <v>1.5</v>
      </c>
      <c r="J24" s="60"/>
      <c r="K24" s="5" t="s">
        <v>0</v>
      </c>
      <c r="L24" s="61">
        <f>Z27</f>
        <v>4</v>
      </c>
      <c r="M24" s="60"/>
      <c r="N24" s="60"/>
      <c r="O24" s="5" t="s">
        <v>4</v>
      </c>
      <c r="P24" s="60">
        <v>1.5</v>
      </c>
      <c r="Q24" s="60"/>
      <c r="R24" s="5" t="s">
        <v>0</v>
      </c>
      <c r="S24" s="58">
        <f>L24*P24</f>
        <v>6</v>
      </c>
      <c r="T24" s="58"/>
      <c r="U24" s="58"/>
      <c r="V24" s="24" t="s">
        <v>28</v>
      </c>
      <c r="W24" s="5"/>
      <c r="X24" s="5"/>
      <c r="Y24" s="5"/>
    </row>
    <row r="25" spans="2:16" ht="18" customHeight="1">
      <c r="B25" s="15"/>
      <c r="C25" s="16"/>
      <c r="D25" s="17"/>
      <c r="E25" s="17"/>
      <c r="F25" s="17"/>
      <c r="P25" s="18"/>
    </row>
    <row r="26" spans="2:22" ht="18" customHeight="1">
      <c r="B26" s="15"/>
      <c r="C26" s="16"/>
      <c r="L26" s="5"/>
      <c r="M26" s="5" t="s">
        <v>16</v>
      </c>
      <c r="N26" s="5" t="s">
        <v>5</v>
      </c>
      <c r="O26" s="20" t="s">
        <v>37</v>
      </c>
      <c r="P26" s="20"/>
      <c r="Q26" s="5"/>
      <c r="R26" s="5"/>
      <c r="S26" s="5"/>
      <c r="T26" s="5"/>
      <c r="U26" s="5"/>
      <c r="V26" s="5"/>
    </row>
    <row r="27" spans="2:30" ht="18" customHeight="1">
      <c r="B27" s="15"/>
      <c r="C27" s="16"/>
      <c r="D27" s="17"/>
      <c r="E27" s="17"/>
      <c r="F27" s="17"/>
      <c r="L27" s="5"/>
      <c r="M27" s="5" t="s">
        <v>27</v>
      </c>
      <c r="N27" s="5" t="s">
        <v>5</v>
      </c>
      <c r="O27" s="20" t="s">
        <v>29</v>
      </c>
      <c r="P27" s="20"/>
      <c r="Q27" s="5"/>
      <c r="R27" s="5"/>
      <c r="S27" s="5"/>
      <c r="T27" s="5"/>
      <c r="U27" s="5"/>
      <c r="V27" s="5"/>
      <c r="Y27" s="1" t="s">
        <v>30</v>
      </c>
      <c r="Z27" s="59">
        <v>4</v>
      </c>
      <c r="AA27" s="59"/>
      <c r="AB27" s="59"/>
      <c r="AC27" s="24" t="s">
        <v>28</v>
      </c>
      <c r="AD27" s="5"/>
    </row>
    <row r="28" spans="2:16" ht="18" customHeight="1">
      <c r="B28" s="15"/>
      <c r="C28" s="16"/>
      <c r="D28" s="17"/>
      <c r="E28" s="17"/>
      <c r="F28" s="17"/>
      <c r="P28" s="18"/>
    </row>
    <row r="29" spans="2:16" ht="18" customHeight="1">
      <c r="B29" s="15"/>
      <c r="C29" s="16" t="s">
        <v>117</v>
      </c>
      <c r="D29" s="17"/>
      <c r="E29" s="17"/>
      <c r="F29" s="17"/>
      <c r="G29" s="2"/>
      <c r="P29" s="18"/>
    </row>
    <row r="30" spans="2:16" ht="18" customHeight="1">
      <c r="B30" s="15"/>
      <c r="C30" s="16"/>
      <c r="D30" s="17"/>
      <c r="E30" s="17"/>
      <c r="F30" s="17"/>
      <c r="G30" s="9"/>
      <c r="P30" s="18"/>
    </row>
    <row r="31" spans="2:16" ht="18" customHeight="1">
      <c r="B31" s="15"/>
      <c r="C31" s="20" t="s">
        <v>38</v>
      </c>
      <c r="D31" s="17"/>
      <c r="E31" s="17"/>
      <c r="F31" s="17"/>
      <c r="G31" s="9"/>
      <c r="P31" s="18"/>
    </row>
    <row r="32" spans="2:16" ht="18" customHeight="1">
      <c r="B32" s="15"/>
      <c r="C32" s="16"/>
      <c r="D32" s="17"/>
      <c r="E32" s="17"/>
      <c r="F32" s="17"/>
      <c r="P32" s="18"/>
    </row>
    <row r="33" spans="2:34" ht="18" customHeight="1">
      <c r="B33" s="15"/>
      <c r="C33" s="60" t="s">
        <v>16</v>
      </c>
      <c r="D33" s="60" t="s">
        <v>0</v>
      </c>
      <c r="E33" s="70">
        <v>2</v>
      </c>
      <c r="F33" s="70"/>
      <c r="G33" s="70"/>
      <c r="H33" s="60" t="s">
        <v>1</v>
      </c>
      <c r="I33" s="60"/>
      <c r="J33" s="60"/>
      <c r="K33" s="5"/>
      <c r="L33" s="60">
        <v>2</v>
      </c>
      <c r="M33" s="60" t="s">
        <v>4</v>
      </c>
      <c r="N33" s="60" t="s">
        <v>17</v>
      </c>
      <c r="O33" s="60"/>
      <c r="P33" s="60"/>
      <c r="Q33" s="60" t="s">
        <v>18</v>
      </c>
      <c r="R33" s="60">
        <v>3</v>
      </c>
      <c r="S33" s="60" t="s">
        <v>4</v>
      </c>
      <c r="T33" s="60" t="s">
        <v>19</v>
      </c>
      <c r="U33" s="60"/>
      <c r="V33" s="60"/>
      <c r="W33" s="60" t="s">
        <v>7</v>
      </c>
      <c r="X33" s="60">
        <v>2</v>
      </c>
      <c r="Y33" s="60" t="s">
        <v>4</v>
      </c>
      <c r="Z33" s="60" t="s">
        <v>20</v>
      </c>
      <c r="AA33" s="60"/>
      <c r="AB33" s="60"/>
      <c r="AC33" s="60" t="s">
        <v>21</v>
      </c>
      <c r="AD33" s="60" t="s">
        <v>22</v>
      </c>
      <c r="AE33" s="60"/>
      <c r="AF33" s="60"/>
      <c r="AG33" s="67" t="s">
        <v>23</v>
      </c>
      <c r="AH33" s="60"/>
    </row>
    <row r="34" spans="2:34" ht="18" customHeight="1">
      <c r="B34" s="15"/>
      <c r="C34" s="60"/>
      <c r="D34" s="60"/>
      <c r="E34" s="60">
        <v>15</v>
      </c>
      <c r="F34" s="60"/>
      <c r="G34" s="60"/>
      <c r="H34" s="60"/>
      <c r="I34" s="60"/>
      <c r="J34" s="60"/>
      <c r="K34" s="5"/>
      <c r="L34" s="60"/>
      <c r="M34" s="60"/>
      <c r="N34" s="60"/>
      <c r="O34" s="60"/>
      <c r="P34" s="60"/>
      <c r="Q34" s="60"/>
      <c r="R34" s="60"/>
      <c r="S34" s="60"/>
      <c r="T34" s="60"/>
      <c r="U34" s="60"/>
      <c r="V34" s="60"/>
      <c r="W34" s="60"/>
      <c r="X34" s="60"/>
      <c r="Y34" s="60"/>
      <c r="Z34" s="60"/>
      <c r="AA34" s="60"/>
      <c r="AB34" s="60"/>
      <c r="AC34" s="60"/>
      <c r="AD34" s="60"/>
      <c r="AE34" s="60"/>
      <c r="AF34" s="60"/>
      <c r="AG34" s="68"/>
      <c r="AH34" s="60"/>
    </row>
    <row r="35" spans="2:34" ht="18" customHeight="1">
      <c r="B35" s="15"/>
      <c r="C35" s="20"/>
      <c r="D35" s="5"/>
      <c r="E35" s="5"/>
      <c r="F35" s="5"/>
      <c r="G35" s="5"/>
      <c r="H35" s="5"/>
      <c r="I35" s="5"/>
      <c r="J35" s="5"/>
      <c r="K35" s="5"/>
      <c r="L35" s="5"/>
      <c r="M35" s="5"/>
      <c r="N35" s="5"/>
      <c r="O35" s="5"/>
      <c r="P35" s="20"/>
      <c r="Q35" s="5"/>
      <c r="R35" s="5"/>
      <c r="S35" s="5"/>
      <c r="T35" s="5"/>
      <c r="U35" s="5"/>
      <c r="V35" s="5"/>
      <c r="W35" s="5"/>
      <c r="X35" s="5"/>
      <c r="Y35" s="5"/>
      <c r="Z35" s="5"/>
      <c r="AA35" s="5"/>
      <c r="AB35" s="5"/>
      <c r="AC35" s="5"/>
      <c r="AD35" s="5"/>
      <c r="AE35" s="5"/>
      <c r="AF35" s="5"/>
      <c r="AG35" s="5"/>
      <c r="AH35" s="5"/>
    </row>
    <row r="36" spans="2:34" ht="18" customHeight="1">
      <c r="B36" s="15"/>
      <c r="C36" s="60"/>
      <c r="D36" s="60" t="s">
        <v>0</v>
      </c>
      <c r="E36" s="70">
        <v>2</v>
      </c>
      <c r="F36" s="70"/>
      <c r="G36" s="70"/>
      <c r="H36" s="66">
        <v>0.6</v>
      </c>
      <c r="I36" s="66"/>
      <c r="J36" s="66"/>
      <c r="K36" s="5"/>
      <c r="L36" s="60">
        <v>2</v>
      </c>
      <c r="M36" s="60" t="s">
        <v>4</v>
      </c>
      <c r="N36" s="60">
        <f>W43</f>
        <v>9.8</v>
      </c>
      <c r="O36" s="60"/>
      <c r="P36" s="60"/>
      <c r="Q36" s="60" t="s">
        <v>18</v>
      </c>
      <c r="R36" s="60">
        <v>3</v>
      </c>
      <c r="S36" s="60" t="s">
        <v>4</v>
      </c>
      <c r="T36" s="61">
        <f>W44</f>
        <v>5</v>
      </c>
      <c r="U36" s="61"/>
      <c r="V36" s="61"/>
      <c r="W36" s="60" t="s">
        <v>7</v>
      </c>
      <c r="X36" s="60">
        <v>2</v>
      </c>
      <c r="Y36" s="60" t="s">
        <v>4</v>
      </c>
      <c r="Z36" s="61">
        <f>W45</f>
        <v>5</v>
      </c>
      <c r="AA36" s="61"/>
      <c r="AB36" s="61"/>
      <c r="AC36" s="60" t="s">
        <v>21</v>
      </c>
      <c r="AD36" s="69">
        <v>0.772</v>
      </c>
      <c r="AE36" s="69"/>
      <c r="AF36" s="69"/>
      <c r="AG36" s="67" t="s">
        <v>23</v>
      </c>
      <c r="AH36" s="5"/>
    </row>
    <row r="37" spans="2:34" ht="18" customHeight="1">
      <c r="B37" s="15"/>
      <c r="C37" s="60"/>
      <c r="D37" s="60"/>
      <c r="E37" s="60">
        <v>15</v>
      </c>
      <c r="F37" s="60"/>
      <c r="G37" s="60"/>
      <c r="H37" s="66"/>
      <c r="I37" s="66"/>
      <c r="J37" s="66"/>
      <c r="K37" s="5"/>
      <c r="L37" s="60"/>
      <c r="M37" s="60"/>
      <c r="N37" s="60"/>
      <c r="O37" s="60"/>
      <c r="P37" s="60"/>
      <c r="Q37" s="60"/>
      <c r="R37" s="60"/>
      <c r="S37" s="60"/>
      <c r="T37" s="61"/>
      <c r="U37" s="61"/>
      <c r="V37" s="61"/>
      <c r="W37" s="60"/>
      <c r="X37" s="60"/>
      <c r="Y37" s="60"/>
      <c r="Z37" s="61"/>
      <c r="AA37" s="61"/>
      <c r="AB37" s="61"/>
      <c r="AC37" s="60"/>
      <c r="AD37" s="69"/>
      <c r="AE37" s="69"/>
      <c r="AF37" s="69"/>
      <c r="AG37" s="68"/>
      <c r="AH37" s="5"/>
    </row>
    <row r="38" spans="2:34" ht="18" customHeight="1">
      <c r="B38" s="15"/>
      <c r="C38" s="8"/>
      <c r="D38" s="3"/>
      <c r="E38" s="3"/>
      <c r="F38" s="3"/>
      <c r="G38" s="2"/>
      <c r="H38" s="2"/>
      <c r="I38" s="2"/>
      <c r="J38" s="6"/>
      <c r="K38" s="6"/>
      <c r="L38" s="2"/>
      <c r="M38" s="2"/>
      <c r="N38" s="2"/>
      <c r="O38" s="2"/>
      <c r="P38" s="2"/>
      <c r="Q38" s="2"/>
      <c r="R38" s="2"/>
      <c r="S38" s="2"/>
      <c r="T38" s="2"/>
      <c r="U38" s="2"/>
      <c r="V38" s="2"/>
      <c r="W38" s="2"/>
      <c r="X38" s="2"/>
      <c r="Y38" s="2"/>
      <c r="Z38" s="2"/>
      <c r="AA38" s="2"/>
      <c r="AB38" s="5"/>
      <c r="AC38" s="5"/>
      <c r="AD38" s="5"/>
      <c r="AE38" s="5"/>
      <c r="AF38" s="5"/>
      <c r="AG38" s="5"/>
      <c r="AH38" s="5"/>
    </row>
    <row r="39" spans="2:34" ht="18" customHeight="1">
      <c r="B39" s="15"/>
      <c r="C39" s="2"/>
      <c r="D39" s="3" t="s">
        <v>0</v>
      </c>
      <c r="E39" s="71">
        <f>E36/E37*H36*SQRT(L36*N36)*(R36*T36+X36*Z36)*AD36^(3/2)</f>
        <v>6.01</v>
      </c>
      <c r="F39" s="71"/>
      <c r="G39" s="71"/>
      <c r="H39" s="4" t="s">
        <v>28</v>
      </c>
      <c r="I39" s="29"/>
      <c r="J39" s="5"/>
      <c r="K39" s="73" t="str">
        <f>IF(E39&gt;M39,"&gt;","&lt;")</f>
        <v>&gt;</v>
      </c>
      <c r="L39" s="73"/>
      <c r="M39" s="72">
        <f>S24</f>
        <v>6</v>
      </c>
      <c r="N39" s="72"/>
      <c r="O39" s="72"/>
      <c r="P39" s="73" t="str">
        <f>IF(E39&gt;M39,"OK","OUT")</f>
        <v>OK</v>
      </c>
      <c r="Q39" s="73"/>
      <c r="R39" s="2"/>
      <c r="S39" s="2"/>
      <c r="T39" s="2"/>
      <c r="U39" s="2"/>
      <c r="V39" s="2"/>
      <c r="W39" s="30"/>
      <c r="X39" s="2"/>
      <c r="Y39" s="2"/>
      <c r="Z39" s="2"/>
      <c r="AA39" s="2"/>
      <c r="AB39" s="5"/>
      <c r="AC39" s="5"/>
      <c r="AD39" s="5"/>
      <c r="AE39" s="5"/>
      <c r="AF39" s="5"/>
      <c r="AG39" s="5"/>
      <c r="AH39" s="5"/>
    </row>
    <row r="40" spans="2:34" ht="18" customHeight="1">
      <c r="B40" s="15"/>
      <c r="C40" s="2"/>
      <c r="D40" s="3"/>
      <c r="E40" s="28"/>
      <c r="F40" s="28"/>
      <c r="G40" s="28"/>
      <c r="H40" s="4"/>
      <c r="I40" s="29"/>
      <c r="J40" s="5"/>
      <c r="K40" s="3"/>
      <c r="L40" s="3"/>
      <c r="M40" s="28"/>
      <c r="N40" s="3"/>
      <c r="O40" s="3"/>
      <c r="P40" s="3"/>
      <c r="Q40" s="3"/>
      <c r="R40" s="2"/>
      <c r="S40" s="2"/>
      <c r="T40" s="2"/>
      <c r="U40" s="2"/>
      <c r="V40" s="2"/>
      <c r="W40" s="30"/>
      <c r="X40" s="2"/>
      <c r="Y40" s="2"/>
      <c r="Z40" s="2"/>
      <c r="AA40" s="2"/>
      <c r="AB40" s="5"/>
      <c r="AC40" s="5"/>
      <c r="AD40" s="5"/>
      <c r="AE40" s="5"/>
      <c r="AF40" s="5"/>
      <c r="AG40" s="5"/>
      <c r="AH40" s="5"/>
    </row>
    <row r="41" spans="2:34" ht="18" customHeight="1">
      <c r="B41" s="15"/>
      <c r="C41" s="2"/>
      <c r="D41" s="3"/>
      <c r="E41" s="28"/>
      <c r="F41" s="28"/>
      <c r="G41" s="28"/>
      <c r="H41" s="4"/>
      <c r="I41" s="29"/>
      <c r="J41" s="5"/>
      <c r="K41" s="3"/>
      <c r="L41" s="3"/>
      <c r="M41" s="35" t="s">
        <v>2</v>
      </c>
      <c r="N41" s="32" t="s">
        <v>5</v>
      </c>
      <c r="O41" s="24" t="s">
        <v>37</v>
      </c>
      <c r="P41" s="32"/>
      <c r="Q41" s="32"/>
      <c r="R41" s="39"/>
      <c r="S41" s="39"/>
      <c r="T41" s="39"/>
      <c r="U41" s="39"/>
      <c r="V41" s="20" t="s">
        <v>82</v>
      </c>
      <c r="W41" s="61">
        <f>S24</f>
        <v>6</v>
      </c>
      <c r="X41" s="60"/>
      <c r="Y41" s="60"/>
      <c r="Z41" s="24" t="s">
        <v>28</v>
      </c>
      <c r="AA41" s="5"/>
      <c r="AB41" s="5"/>
      <c r="AC41" s="5"/>
      <c r="AD41" s="5"/>
      <c r="AE41" s="5"/>
      <c r="AF41" s="5"/>
      <c r="AG41" s="5"/>
      <c r="AH41" s="5"/>
    </row>
    <row r="42" spans="2:34" ht="18" customHeight="1">
      <c r="B42" s="15"/>
      <c r="C42" s="2"/>
      <c r="D42" s="3"/>
      <c r="E42" s="28"/>
      <c r="F42" s="28"/>
      <c r="G42" s="28"/>
      <c r="H42" s="4"/>
      <c r="I42" s="29"/>
      <c r="J42" s="5"/>
      <c r="K42" s="3"/>
      <c r="L42" s="3"/>
      <c r="M42" s="35" t="s">
        <v>1</v>
      </c>
      <c r="N42" s="32" t="s">
        <v>5</v>
      </c>
      <c r="O42" s="24" t="s">
        <v>33</v>
      </c>
      <c r="P42" s="32"/>
      <c r="Q42" s="32"/>
      <c r="R42" s="39"/>
      <c r="S42" s="39"/>
      <c r="T42" s="39"/>
      <c r="U42" s="39"/>
      <c r="V42" s="39"/>
      <c r="W42" s="40"/>
      <c r="X42" s="39"/>
      <c r="Y42" s="39"/>
      <c r="Z42" s="39"/>
      <c r="AA42" s="39"/>
      <c r="AB42" s="5"/>
      <c r="AC42" s="5"/>
      <c r="AD42" s="5"/>
      <c r="AE42" s="5"/>
      <c r="AF42" s="5"/>
      <c r="AG42" s="5"/>
      <c r="AH42" s="5"/>
    </row>
    <row r="43" spans="2:34" ht="18" customHeight="1">
      <c r="B43" s="15"/>
      <c r="C43" s="2"/>
      <c r="D43" s="3"/>
      <c r="E43" s="28"/>
      <c r="F43" s="28"/>
      <c r="G43" s="28"/>
      <c r="H43" s="4"/>
      <c r="I43" s="29"/>
      <c r="J43" s="5"/>
      <c r="K43" s="3"/>
      <c r="L43" s="3"/>
      <c r="M43" s="35" t="s">
        <v>17</v>
      </c>
      <c r="N43" s="32" t="s">
        <v>5</v>
      </c>
      <c r="O43" s="24" t="s">
        <v>56</v>
      </c>
      <c r="P43" s="32"/>
      <c r="Q43" s="32"/>
      <c r="R43" s="39"/>
      <c r="S43" s="39"/>
      <c r="T43" s="39"/>
      <c r="U43" s="39"/>
      <c r="V43" s="20" t="s">
        <v>82</v>
      </c>
      <c r="W43" s="63">
        <v>9.8</v>
      </c>
      <c r="X43" s="63"/>
      <c r="Y43" s="63"/>
      <c r="Z43" s="24" t="s">
        <v>74</v>
      </c>
      <c r="AA43" s="5"/>
      <c r="AB43" s="5"/>
      <c r="AC43" s="5"/>
      <c r="AD43" s="5"/>
      <c r="AE43" s="5"/>
      <c r="AF43" s="5"/>
      <c r="AG43" s="5"/>
      <c r="AH43" s="5"/>
    </row>
    <row r="44" spans="2:34" ht="18" customHeight="1">
      <c r="B44" s="15"/>
      <c r="C44" s="2"/>
      <c r="D44" s="3"/>
      <c r="E44" s="28"/>
      <c r="F44" s="28"/>
      <c r="G44" s="28"/>
      <c r="H44" s="4"/>
      <c r="I44" s="29"/>
      <c r="J44" s="5"/>
      <c r="K44" s="3"/>
      <c r="L44" s="3"/>
      <c r="M44" s="35" t="s">
        <v>19</v>
      </c>
      <c r="N44" s="32" t="s">
        <v>5</v>
      </c>
      <c r="O44" s="24" t="s">
        <v>34</v>
      </c>
      <c r="P44" s="32"/>
      <c r="Q44" s="32"/>
      <c r="R44" s="39"/>
      <c r="S44" s="39"/>
      <c r="T44" s="39"/>
      <c r="U44" s="39"/>
      <c r="V44" s="20" t="s">
        <v>82</v>
      </c>
      <c r="W44" s="59">
        <v>5</v>
      </c>
      <c r="X44" s="59"/>
      <c r="Y44" s="59"/>
      <c r="Z44" s="5" t="s">
        <v>84</v>
      </c>
      <c r="AC44" s="5"/>
      <c r="AD44" s="5"/>
      <c r="AE44" s="5"/>
      <c r="AF44" s="5"/>
      <c r="AG44" s="5"/>
      <c r="AH44" s="5"/>
    </row>
    <row r="45" spans="2:34" ht="18" customHeight="1">
      <c r="B45" s="15"/>
      <c r="C45" s="2"/>
      <c r="D45" s="3"/>
      <c r="E45" s="28"/>
      <c r="F45" s="28"/>
      <c r="G45" s="28"/>
      <c r="H45" s="4"/>
      <c r="I45" s="29"/>
      <c r="J45" s="5"/>
      <c r="K45" s="3"/>
      <c r="L45" s="3"/>
      <c r="M45" s="35" t="s">
        <v>32</v>
      </c>
      <c r="N45" s="32" t="s">
        <v>5</v>
      </c>
      <c r="O45" s="24" t="s">
        <v>35</v>
      </c>
      <c r="P45" s="32"/>
      <c r="Q45" s="32"/>
      <c r="R45" s="39"/>
      <c r="S45" s="39"/>
      <c r="T45" s="39"/>
      <c r="U45" s="39"/>
      <c r="V45" s="20" t="s">
        <v>82</v>
      </c>
      <c r="W45" s="61">
        <f>W44</f>
        <v>5</v>
      </c>
      <c r="X45" s="61"/>
      <c r="Y45" s="61"/>
      <c r="Z45" s="5" t="s">
        <v>84</v>
      </c>
      <c r="AA45" s="39"/>
      <c r="AB45" s="5"/>
      <c r="AC45" s="5"/>
      <c r="AD45" s="5"/>
      <c r="AE45" s="5"/>
      <c r="AF45" s="5"/>
      <c r="AG45" s="5"/>
      <c r="AH45" s="5"/>
    </row>
    <row r="46" spans="2:34" ht="18" customHeight="1">
      <c r="B46" s="15"/>
      <c r="C46" s="2"/>
      <c r="D46" s="3"/>
      <c r="E46" s="28"/>
      <c r="F46" s="28"/>
      <c r="G46" s="28"/>
      <c r="H46" s="4"/>
      <c r="I46" s="29"/>
      <c r="J46" s="5"/>
      <c r="K46" s="3"/>
      <c r="L46" s="3"/>
      <c r="M46" s="45" t="s">
        <v>116</v>
      </c>
      <c r="N46" s="32" t="s">
        <v>5</v>
      </c>
      <c r="O46" s="24" t="s">
        <v>36</v>
      </c>
      <c r="P46" s="32"/>
      <c r="Q46" s="32"/>
      <c r="R46" s="39"/>
      <c r="S46" s="39"/>
      <c r="T46" s="39"/>
      <c r="U46" s="39"/>
      <c r="V46" s="39"/>
      <c r="W46" s="40"/>
      <c r="X46" s="39"/>
      <c r="Y46" s="39"/>
      <c r="Z46" s="39"/>
      <c r="AA46" s="39"/>
      <c r="AB46" s="5"/>
      <c r="AC46" s="5"/>
      <c r="AD46" s="5"/>
      <c r="AE46" s="5"/>
      <c r="AF46" s="5"/>
      <c r="AG46" s="5"/>
      <c r="AH46" s="5"/>
    </row>
    <row r="47" spans="2:34" ht="18" customHeight="1">
      <c r="B47" s="15"/>
      <c r="C47" s="2"/>
      <c r="D47" s="3"/>
      <c r="E47" s="28"/>
      <c r="F47" s="28"/>
      <c r="G47" s="28"/>
      <c r="H47" s="4"/>
      <c r="I47" s="29"/>
      <c r="J47" s="5"/>
      <c r="K47" s="3"/>
      <c r="L47" s="3"/>
      <c r="M47" s="28"/>
      <c r="N47" s="3"/>
      <c r="O47" s="3"/>
      <c r="P47" s="3"/>
      <c r="Q47" s="3"/>
      <c r="R47" s="2"/>
      <c r="S47" s="2"/>
      <c r="T47" s="2"/>
      <c r="U47" s="2"/>
      <c r="V47" s="2"/>
      <c r="W47" s="30"/>
      <c r="X47" s="2"/>
      <c r="Y47" s="2"/>
      <c r="Z47" s="2"/>
      <c r="AA47" s="2"/>
      <c r="AB47" s="5"/>
      <c r="AC47" s="5"/>
      <c r="AD47" s="5"/>
      <c r="AE47" s="5"/>
      <c r="AF47" s="5"/>
      <c r="AG47" s="5"/>
      <c r="AH47" s="5"/>
    </row>
    <row r="48" spans="2:34" ht="18" customHeight="1">
      <c r="B48" s="15"/>
      <c r="C48" s="20" t="str">
        <f>"　以上により水深は "&amp;AD36&amp;"m とする。"</f>
        <v>　以上により水深は 0.772m とする。</v>
      </c>
      <c r="D48" s="3"/>
      <c r="E48" s="28"/>
      <c r="F48" s="28"/>
      <c r="G48" s="28"/>
      <c r="H48" s="4"/>
      <c r="I48" s="29"/>
      <c r="J48" s="5"/>
      <c r="K48" s="3"/>
      <c r="L48" s="3"/>
      <c r="M48" s="28"/>
      <c r="N48" s="3"/>
      <c r="O48" s="3"/>
      <c r="P48" s="3"/>
      <c r="Q48" s="3"/>
      <c r="R48" s="2"/>
      <c r="S48" s="2"/>
      <c r="T48" s="2"/>
      <c r="U48" s="2"/>
      <c r="V48" s="2"/>
      <c r="W48" s="30"/>
      <c r="X48" s="2"/>
      <c r="Y48" s="2"/>
      <c r="Z48" s="2"/>
      <c r="AA48" s="2"/>
      <c r="AB48" s="5"/>
      <c r="AC48" s="5"/>
      <c r="AD48" s="5"/>
      <c r="AE48" s="5"/>
      <c r="AF48" s="5"/>
      <c r="AG48" s="5"/>
      <c r="AH48" s="5"/>
    </row>
    <row r="49" spans="2:34" ht="18" customHeight="1">
      <c r="B49" s="15"/>
      <c r="C49" s="2"/>
      <c r="D49" s="3"/>
      <c r="E49" s="28"/>
      <c r="F49" s="28"/>
      <c r="G49" s="28"/>
      <c r="H49" s="4"/>
      <c r="I49" s="29"/>
      <c r="J49" s="5"/>
      <c r="K49" s="3"/>
      <c r="L49" s="3"/>
      <c r="M49" s="28"/>
      <c r="N49" s="3"/>
      <c r="O49" s="3"/>
      <c r="P49" s="3"/>
      <c r="Q49" s="3"/>
      <c r="R49" s="2"/>
      <c r="S49" s="2"/>
      <c r="T49" s="2"/>
      <c r="U49" s="2"/>
      <c r="V49" s="2"/>
      <c r="W49" s="30"/>
      <c r="X49" s="2"/>
      <c r="Y49" s="2"/>
      <c r="Z49" s="2"/>
      <c r="AA49" s="2"/>
      <c r="AB49" s="5"/>
      <c r="AC49" s="5"/>
      <c r="AD49" s="5"/>
      <c r="AE49" s="5"/>
      <c r="AF49" s="5"/>
      <c r="AG49" s="5"/>
      <c r="AH49" s="5"/>
    </row>
    <row r="50" spans="2:34" ht="18" customHeight="1">
      <c r="B50" s="15"/>
      <c r="C50" s="16" t="s">
        <v>118</v>
      </c>
      <c r="D50" s="3"/>
      <c r="E50" s="28"/>
      <c r="F50" s="28"/>
      <c r="G50" s="28"/>
      <c r="H50" s="4"/>
      <c r="I50" s="29"/>
      <c r="J50" s="5"/>
      <c r="K50" s="3"/>
      <c r="L50" s="3"/>
      <c r="M50" s="28"/>
      <c r="N50" s="3"/>
      <c r="O50" s="3"/>
      <c r="P50" s="3"/>
      <c r="Q50" s="3"/>
      <c r="R50" s="2"/>
      <c r="S50" s="2"/>
      <c r="T50" s="2"/>
      <c r="U50" s="2"/>
      <c r="V50" s="2"/>
      <c r="W50" s="30"/>
      <c r="X50" s="2"/>
      <c r="Y50" s="2"/>
      <c r="Z50" s="2"/>
      <c r="AA50" s="2"/>
      <c r="AB50" s="5"/>
      <c r="AC50" s="5"/>
      <c r="AD50" s="5"/>
      <c r="AE50" s="5"/>
      <c r="AF50" s="5"/>
      <c r="AG50" s="5"/>
      <c r="AH50" s="5"/>
    </row>
    <row r="51" spans="2:34" ht="18" customHeight="1">
      <c r="B51" s="15"/>
      <c r="C51" s="2"/>
      <c r="D51" s="3"/>
      <c r="E51" s="3"/>
      <c r="F51" s="3"/>
      <c r="G51" s="31"/>
      <c r="H51" s="31"/>
      <c r="I51" s="31"/>
      <c r="J51" s="3"/>
      <c r="K51" s="3"/>
      <c r="L51" s="3"/>
      <c r="M51" s="3"/>
      <c r="N51" s="3"/>
      <c r="O51" s="3"/>
      <c r="P51" s="3"/>
      <c r="Q51" s="3"/>
      <c r="R51" s="3"/>
      <c r="S51" s="3"/>
      <c r="T51" s="3"/>
      <c r="U51" s="3"/>
      <c r="V51" s="3"/>
      <c r="W51" s="3"/>
      <c r="X51" s="2"/>
      <c r="Y51" s="2"/>
      <c r="Z51" s="2"/>
      <c r="AA51" s="2"/>
      <c r="AB51" s="5"/>
      <c r="AC51" s="5"/>
      <c r="AD51" s="5"/>
      <c r="AE51" s="5"/>
      <c r="AF51" s="5"/>
      <c r="AG51" s="5"/>
      <c r="AH51" s="5"/>
    </row>
    <row r="52" spans="2:34" ht="18" customHeight="1">
      <c r="B52" s="15"/>
      <c r="C52" s="32" t="s">
        <v>115</v>
      </c>
      <c r="D52" s="32" t="s">
        <v>0</v>
      </c>
      <c r="E52" s="57" t="s">
        <v>16</v>
      </c>
      <c r="F52" s="57"/>
      <c r="G52" s="57"/>
      <c r="H52" s="32" t="s">
        <v>160</v>
      </c>
      <c r="I52" s="57" t="s">
        <v>24</v>
      </c>
      <c r="J52" s="57"/>
      <c r="K52" s="57"/>
      <c r="L52" s="5" t="s">
        <v>4</v>
      </c>
      <c r="M52" s="57" t="s">
        <v>22</v>
      </c>
      <c r="N52" s="57"/>
      <c r="O52" s="57"/>
      <c r="P52" s="32"/>
      <c r="Q52" s="5"/>
      <c r="R52" s="57"/>
      <c r="S52" s="57"/>
      <c r="T52" s="57"/>
      <c r="U52" s="2"/>
      <c r="V52" s="2"/>
      <c r="W52" s="2"/>
      <c r="X52" s="2"/>
      <c r="Y52" s="2"/>
      <c r="Z52" s="2"/>
      <c r="AA52" s="2"/>
      <c r="AB52" s="5"/>
      <c r="AC52" s="5"/>
      <c r="AD52" s="5"/>
      <c r="AE52" s="5"/>
      <c r="AF52" s="5"/>
      <c r="AG52" s="5"/>
      <c r="AH52" s="5"/>
    </row>
    <row r="53" spans="2:34" ht="18" customHeight="1">
      <c r="B53" s="15"/>
      <c r="C53" s="2"/>
      <c r="D53" s="3"/>
      <c r="E53" s="3"/>
      <c r="F53" s="3"/>
      <c r="G53" s="7"/>
      <c r="H53" s="7"/>
      <c r="I53" s="7"/>
      <c r="J53" s="2"/>
      <c r="K53" s="2"/>
      <c r="L53" s="33"/>
      <c r="M53" s="3"/>
      <c r="N53" s="3"/>
      <c r="O53" s="3"/>
      <c r="P53" s="34"/>
      <c r="Q53" s="32"/>
      <c r="R53" s="32"/>
      <c r="S53" s="32"/>
      <c r="T53" s="32"/>
      <c r="U53" s="2"/>
      <c r="V53" s="3"/>
      <c r="W53" s="2"/>
      <c r="X53" s="2"/>
      <c r="Y53" s="2"/>
      <c r="Z53" s="2"/>
      <c r="AA53" s="2"/>
      <c r="AB53" s="5"/>
      <c r="AC53" s="5"/>
      <c r="AD53" s="5"/>
      <c r="AE53" s="5"/>
      <c r="AF53" s="5"/>
      <c r="AG53" s="5"/>
      <c r="AH53" s="5"/>
    </row>
    <row r="54" spans="2:34" ht="18" customHeight="1">
      <c r="B54" s="15"/>
      <c r="C54" s="2"/>
      <c r="D54" s="32" t="s">
        <v>0</v>
      </c>
      <c r="E54" s="62">
        <v>6</v>
      </c>
      <c r="F54" s="57"/>
      <c r="G54" s="57"/>
      <c r="H54" s="32" t="s">
        <v>197</v>
      </c>
      <c r="I54" s="64">
        <f>T36</f>
        <v>5</v>
      </c>
      <c r="J54" s="64"/>
      <c r="K54" s="64"/>
      <c r="L54" s="5" t="s">
        <v>4</v>
      </c>
      <c r="M54" s="65">
        <f>AD36</f>
        <v>0.772</v>
      </c>
      <c r="N54" s="65"/>
      <c r="O54" s="65"/>
      <c r="P54" s="32" t="s">
        <v>21</v>
      </c>
      <c r="Q54" s="5"/>
      <c r="R54" s="57"/>
      <c r="S54" s="57"/>
      <c r="T54" s="57"/>
      <c r="U54" s="2"/>
      <c r="V54" s="2"/>
      <c r="W54" s="2"/>
      <c r="X54" s="2"/>
      <c r="Y54" s="2"/>
      <c r="Z54" s="2"/>
      <c r="AA54" s="2"/>
      <c r="AB54" s="5"/>
      <c r="AC54" s="5"/>
      <c r="AD54" s="5"/>
      <c r="AE54" s="5"/>
      <c r="AF54" s="5"/>
      <c r="AG54" s="5"/>
      <c r="AH54" s="5"/>
    </row>
    <row r="55" spans="2:34" ht="18" customHeight="1">
      <c r="B55" s="15"/>
      <c r="C55" s="2"/>
      <c r="D55" s="2"/>
      <c r="E55" s="2"/>
      <c r="F55" s="2"/>
      <c r="G55" s="2"/>
      <c r="H55" s="2"/>
      <c r="I55" s="2"/>
      <c r="J55" s="2"/>
      <c r="K55" s="2"/>
      <c r="L55" s="8"/>
      <c r="M55" s="8"/>
      <c r="N55" s="8"/>
      <c r="O55" s="8"/>
      <c r="P55" s="2"/>
      <c r="Q55" s="2"/>
      <c r="R55" s="2"/>
      <c r="S55" s="2"/>
      <c r="T55" s="2"/>
      <c r="U55" s="2"/>
      <c r="V55" s="2"/>
      <c r="W55" s="2"/>
      <c r="X55" s="2"/>
      <c r="Y55" s="2"/>
      <c r="Z55" s="2"/>
      <c r="AA55" s="2"/>
      <c r="AB55" s="5"/>
      <c r="AC55" s="5"/>
      <c r="AD55" s="5"/>
      <c r="AE55" s="5"/>
      <c r="AF55" s="5"/>
      <c r="AG55" s="5"/>
      <c r="AH55" s="5"/>
    </row>
    <row r="56" spans="2:27" ht="18" customHeight="1">
      <c r="B56" s="15"/>
      <c r="C56" s="9"/>
      <c r="D56" s="32" t="s">
        <v>0</v>
      </c>
      <c r="E56" s="62">
        <f>E54/(I54*M54)</f>
        <v>1.55</v>
      </c>
      <c r="F56" s="62"/>
      <c r="G56" s="62"/>
      <c r="H56" s="24" t="s">
        <v>31</v>
      </c>
      <c r="I56" s="9"/>
      <c r="J56" s="9"/>
      <c r="K56" s="9"/>
      <c r="L56" s="13"/>
      <c r="M56" s="13"/>
      <c r="N56" s="13"/>
      <c r="O56" s="13"/>
      <c r="P56" s="9"/>
      <c r="Q56" s="9"/>
      <c r="R56" s="9"/>
      <c r="S56" s="9"/>
      <c r="T56" s="9"/>
      <c r="U56" s="9"/>
      <c r="V56" s="9"/>
      <c r="W56" s="9"/>
      <c r="X56" s="9"/>
      <c r="Y56" s="9"/>
      <c r="Z56" s="9"/>
      <c r="AA56" s="9"/>
    </row>
    <row r="57" spans="2:27" ht="19.5" customHeight="1">
      <c r="B57" s="15"/>
      <c r="C57" s="9"/>
      <c r="D57" s="9"/>
      <c r="E57" s="9"/>
      <c r="F57" s="9"/>
      <c r="G57" s="9"/>
      <c r="H57" s="9"/>
      <c r="I57" s="9"/>
      <c r="J57" s="9"/>
      <c r="K57" s="9"/>
      <c r="L57" s="13"/>
      <c r="M57" s="13"/>
      <c r="N57" s="13"/>
      <c r="O57" s="13"/>
      <c r="P57" s="9"/>
      <c r="Q57" s="9"/>
      <c r="R57" s="9"/>
      <c r="S57" s="9"/>
      <c r="T57" s="9"/>
      <c r="U57" s="9"/>
      <c r="V57" s="9"/>
      <c r="W57" s="9"/>
      <c r="X57" s="9"/>
      <c r="Y57" s="9"/>
      <c r="Z57" s="9"/>
      <c r="AA57" s="9"/>
    </row>
    <row r="58" spans="2:27" ht="19.5" customHeight="1">
      <c r="B58" s="15"/>
      <c r="C58" s="9"/>
      <c r="D58" s="9"/>
      <c r="E58" s="9"/>
      <c r="G58" s="9"/>
      <c r="H58" s="9"/>
      <c r="I58" s="9"/>
      <c r="J58" s="9"/>
      <c r="K58" s="9"/>
      <c r="L58" s="13"/>
      <c r="M58" s="13"/>
      <c r="N58" s="13"/>
      <c r="O58" s="13"/>
      <c r="P58" s="9"/>
      <c r="Q58" s="9"/>
      <c r="R58" s="9"/>
      <c r="S58" s="9"/>
      <c r="T58" s="9"/>
      <c r="U58" s="9"/>
      <c r="V58" s="9"/>
      <c r="W58" s="9"/>
      <c r="X58" s="9"/>
      <c r="Y58" s="9"/>
      <c r="Z58" s="9"/>
      <c r="AA58" s="9"/>
    </row>
    <row r="59" spans="2:27" ht="19.5" customHeight="1">
      <c r="B59" s="15"/>
      <c r="C59" s="9"/>
      <c r="D59" s="9"/>
      <c r="E59" s="9"/>
      <c r="F59" s="9"/>
      <c r="G59" s="9"/>
      <c r="H59" s="9"/>
      <c r="I59" s="9"/>
      <c r="J59" s="9"/>
      <c r="K59" s="9"/>
      <c r="L59" s="13"/>
      <c r="M59" s="13"/>
      <c r="N59" s="13"/>
      <c r="O59" s="13"/>
      <c r="P59" s="9"/>
      <c r="Q59" s="9"/>
      <c r="R59" s="9"/>
      <c r="S59" s="9"/>
      <c r="T59" s="9"/>
      <c r="U59" s="9"/>
      <c r="V59" s="9"/>
      <c r="W59" s="9"/>
      <c r="X59" s="9"/>
      <c r="Y59" s="9"/>
      <c r="Z59" s="9"/>
      <c r="AA59" s="9"/>
    </row>
    <row r="60" spans="2:27" ht="15" customHeight="1">
      <c r="B60" s="15"/>
      <c r="C60" s="9"/>
      <c r="D60" s="9"/>
      <c r="E60" s="9"/>
      <c r="F60" s="9"/>
      <c r="G60" s="9"/>
      <c r="H60" s="9"/>
      <c r="I60" s="9"/>
      <c r="J60" s="9"/>
      <c r="K60" s="9"/>
      <c r="L60" s="9"/>
      <c r="M60" s="9"/>
      <c r="N60" s="9"/>
      <c r="O60" s="9"/>
      <c r="P60" s="9"/>
      <c r="Q60" s="9"/>
      <c r="R60" s="9"/>
      <c r="S60" s="9"/>
      <c r="T60" s="9"/>
      <c r="U60" s="9"/>
      <c r="V60" s="9"/>
      <c r="W60" s="9"/>
      <c r="X60" s="9"/>
      <c r="Y60" s="9"/>
      <c r="Z60" s="9"/>
      <c r="AA60" s="9"/>
    </row>
    <row r="61" spans="2:27" ht="15" customHeight="1">
      <c r="B61" s="15"/>
      <c r="C61" s="9"/>
      <c r="D61" s="9"/>
      <c r="E61" s="9"/>
      <c r="F61" s="9"/>
      <c r="G61" s="9"/>
      <c r="H61" s="9"/>
      <c r="I61" s="9"/>
      <c r="J61" s="10"/>
      <c r="K61" s="10"/>
      <c r="L61" s="9"/>
      <c r="M61" s="9"/>
      <c r="N61" s="9"/>
      <c r="O61" s="9"/>
      <c r="P61" s="9"/>
      <c r="Q61" s="9"/>
      <c r="R61" s="9"/>
      <c r="S61" s="9"/>
      <c r="T61" s="9"/>
      <c r="U61" s="9"/>
      <c r="V61" s="9"/>
      <c r="W61" s="9"/>
      <c r="X61" s="9"/>
      <c r="Y61" s="9"/>
      <c r="Z61" s="9"/>
      <c r="AA61" s="9"/>
    </row>
    <row r="62" spans="2:27" ht="15" customHeight="1">
      <c r="B62" s="15"/>
      <c r="C62" s="9"/>
      <c r="D62" s="9"/>
      <c r="E62" s="9"/>
      <c r="F62" s="9"/>
      <c r="G62" s="9"/>
      <c r="H62" s="9"/>
      <c r="I62" s="9"/>
      <c r="J62" s="9"/>
      <c r="K62" s="9"/>
      <c r="L62" s="9"/>
      <c r="M62" s="9"/>
      <c r="N62" s="9"/>
      <c r="O62" s="9"/>
      <c r="P62" s="9"/>
      <c r="Q62" s="9"/>
      <c r="R62" s="9"/>
      <c r="S62" s="9"/>
      <c r="T62" s="9"/>
      <c r="U62" s="9"/>
      <c r="V62" s="9"/>
      <c r="W62" s="9"/>
      <c r="X62" s="9"/>
      <c r="Y62" s="9"/>
      <c r="Z62" s="9"/>
      <c r="AA62" s="9"/>
    </row>
    <row r="63" spans="2:27" ht="15" customHeight="1">
      <c r="B63" s="15"/>
      <c r="C63" s="9"/>
      <c r="D63" s="9"/>
      <c r="E63" s="9"/>
      <c r="F63" s="9"/>
      <c r="G63" s="9"/>
      <c r="H63" s="9"/>
      <c r="I63" s="9"/>
      <c r="J63" s="9"/>
      <c r="K63" s="9"/>
      <c r="L63" s="9"/>
      <c r="M63" s="9"/>
      <c r="N63" s="9"/>
      <c r="O63" s="9"/>
      <c r="P63" s="9"/>
      <c r="Q63" s="9"/>
      <c r="R63" s="9"/>
      <c r="S63" s="9"/>
      <c r="T63" s="9"/>
      <c r="U63" s="9"/>
      <c r="V63" s="9"/>
      <c r="W63" s="9"/>
      <c r="X63" s="9"/>
      <c r="Y63" s="9"/>
      <c r="Z63" s="9"/>
      <c r="AA63" s="9"/>
    </row>
    <row r="64" spans="2:27" ht="12.75">
      <c r="B64" s="15"/>
      <c r="C64" s="9"/>
      <c r="D64" s="9"/>
      <c r="E64" s="9"/>
      <c r="F64" s="9"/>
      <c r="G64" s="9"/>
      <c r="H64" s="9"/>
      <c r="I64" s="9"/>
      <c r="J64" s="9"/>
      <c r="K64" s="9"/>
      <c r="L64" s="9"/>
      <c r="M64" s="9"/>
      <c r="N64" s="9"/>
      <c r="O64" s="9"/>
      <c r="P64" s="9"/>
      <c r="Q64" s="9"/>
      <c r="R64" s="9"/>
      <c r="S64" s="9"/>
      <c r="T64" s="9"/>
      <c r="U64" s="9"/>
      <c r="V64" s="9"/>
      <c r="W64" s="9"/>
      <c r="X64" s="9"/>
      <c r="Y64" s="9"/>
      <c r="Z64" s="9"/>
      <c r="AA64" s="9"/>
    </row>
    <row r="65" spans="2:27" ht="12.75">
      <c r="B65" s="15"/>
      <c r="C65" s="9"/>
      <c r="D65" s="9"/>
      <c r="E65" s="9"/>
      <c r="F65" s="9"/>
      <c r="G65" s="9"/>
      <c r="H65" s="9"/>
      <c r="I65" s="9"/>
      <c r="J65" s="9"/>
      <c r="K65" s="9"/>
      <c r="L65" s="9"/>
      <c r="M65" s="9"/>
      <c r="N65" s="9"/>
      <c r="O65" s="9"/>
      <c r="P65" s="9"/>
      <c r="Q65" s="9"/>
      <c r="R65" s="9"/>
      <c r="S65" s="9"/>
      <c r="T65" s="9"/>
      <c r="U65" s="9"/>
      <c r="V65" s="9"/>
      <c r="W65" s="9"/>
      <c r="X65" s="9"/>
      <c r="Y65" s="9"/>
      <c r="Z65" s="9"/>
      <c r="AA65" s="9"/>
    </row>
    <row r="66" spans="2:27" ht="12.75">
      <c r="B66" s="15"/>
      <c r="C66" s="9"/>
      <c r="D66" s="9"/>
      <c r="E66" s="9"/>
      <c r="F66" s="9"/>
      <c r="G66" s="9"/>
      <c r="H66" s="9"/>
      <c r="I66" s="9"/>
      <c r="J66" s="13"/>
      <c r="K66" s="13"/>
      <c r="L66" s="9"/>
      <c r="M66" s="9"/>
      <c r="N66" s="9"/>
      <c r="O66" s="9"/>
      <c r="P66" s="9"/>
      <c r="Q66" s="9"/>
      <c r="R66" s="9"/>
      <c r="S66" s="9"/>
      <c r="T66" s="9"/>
      <c r="U66" s="9"/>
      <c r="V66" s="9"/>
      <c r="W66" s="9"/>
      <c r="X66" s="9"/>
      <c r="Y66" s="9"/>
      <c r="Z66" s="9"/>
      <c r="AA66" s="9"/>
    </row>
    <row r="67" spans="2:27" ht="12.75">
      <c r="B67" s="15"/>
      <c r="C67" s="9"/>
      <c r="D67" s="9"/>
      <c r="E67" s="9"/>
      <c r="F67" s="9"/>
      <c r="G67" s="9"/>
      <c r="H67" s="9"/>
      <c r="I67" s="9"/>
      <c r="J67" s="9"/>
      <c r="K67" s="9"/>
      <c r="L67" s="9"/>
      <c r="M67" s="9"/>
      <c r="N67" s="9"/>
      <c r="O67" s="9"/>
      <c r="P67" s="13"/>
      <c r="Q67" s="10"/>
      <c r="R67" s="11"/>
      <c r="S67" s="11"/>
      <c r="T67" s="11"/>
      <c r="U67" s="11"/>
      <c r="V67" s="9"/>
      <c r="W67" s="9"/>
      <c r="X67" s="9"/>
      <c r="Y67" s="9"/>
      <c r="Z67" s="9"/>
      <c r="AA67" s="9"/>
    </row>
    <row r="68" spans="2:27" ht="12.75">
      <c r="B68" s="15"/>
      <c r="C68" s="9"/>
      <c r="D68" s="9"/>
      <c r="E68" s="9"/>
      <c r="F68" s="9"/>
      <c r="G68" s="9"/>
      <c r="H68" s="9"/>
      <c r="I68" s="9"/>
      <c r="J68" s="9"/>
      <c r="K68" s="9"/>
      <c r="L68" s="9"/>
      <c r="M68" s="9"/>
      <c r="N68" s="9"/>
      <c r="O68" s="9"/>
      <c r="P68" s="13"/>
      <c r="Q68" s="10"/>
      <c r="R68" s="12"/>
      <c r="S68" s="12"/>
      <c r="T68" s="12"/>
      <c r="U68" s="12"/>
      <c r="V68" s="9"/>
      <c r="W68" s="9"/>
      <c r="X68" s="9"/>
      <c r="Y68" s="9"/>
      <c r="Z68" s="9"/>
      <c r="AA68" s="9"/>
    </row>
    <row r="69" spans="2:27" ht="12.75">
      <c r="B69" s="15"/>
      <c r="C69" s="9"/>
      <c r="D69" s="9"/>
      <c r="E69" s="9"/>
      <c r="F69" s="9"/>
      <c r="G69" s="9"/>
      <c r="H69" s="9"/>
      <c r="I69" s="9"/>
      <c r="J69" s="9"/>
      <c r="K69" s="9"/>
      <c r="L69" s="9"/>
      <c r="M69" s="9"/>
      <c r="N69" s="9"/>
      <c r="O69" s="9"/>
      <c r="P69" s="13"/>
      <c r="Q69" s="10"/>
      <c r="R69" s="11"/>
      <c r="S69" s="11"/>
      <c r="T69" s="11"/>
      <c r="U69" s="11"/>
      <c r="V69" s="9"/>
      <c r="W69" s="9"/>
      <c r="X69" s="9"/>
      <c r="Y69" s="9"/>
      <c r="Z69" s="9"/>
      <c r="AA69" s="9"/>
    </row>
    <row r="70" spans="2:27" ht="12.75">
      <c r="B70" s="15"/>
      <c r="C70" s="9"/>
      <c r="D70" s="9"/>
      <c r="E70" s="9"/>
      <c r="F70" s="9"/>
      <c r="G70" s="9"/>
      <c r="H70" s="9"/>
      <c r="I70" s="9"/>
      <c r="J70" s="10"/>
      <c r="K70" s="10"/>
      <c r="L70" s="9"/>
      <c r="M70" s="9"/>
      <c r="N70" s="9"/>
      <c r="O70" s="9"/>
      <c r="P70" s="9"/>
      <c r="Q70" s="9"/>
      <c r="R70" s="9"/>
      <c r="S70" s="9"/>
      <c r="T70" s="9"/>
      <c r="U70" s="9"/>
      <c r="V70" s="9"/>
      <c r="W70" s="9"/>
      <c r="X70" s="9"/>
      <c r="Y70" s="9"/>
      <c r="Z70" s="9"/>
      <c r="AA70" s="9"/>
    </row>
    <row r="71" spans="2:27" ht="12.75">
      <c r="B71" s="15"/>
      <c r="C71" s="9"/>
      <c r="D71" s="9"/>
      <c r="E71" s="9"/>
      <c r="F71" s="9"/>
      <c r="G71" s="9"/>
      <c r="H71" s="9"/>
      <c r="I71" s="9"/>
      <c r="J71" s="9"/>
      <c r="K71" s="9"/>
      <c r="L71" s="9"/>
      <c r="M71" s="9"/>
      <c r="N71" s="9"/>
      <c r="O71" s="9"/>
      <c r="P71" s="9"/>
      <c r="Q71" s="9"/>
      <c r="R71" s="9"/>
      <c r="S71" s="9"/>
      <c r="T71" s="9"/>
      <c r="U71" s="9"/>
      <c r="V71" s="9"/>
      <c r="W71" s="9"/>
      <c r="X71" s="9"/>
      <c r="Y71" s="9"/>
      <c r="Z71" s="9"/>
      <c r="AA71" s="9"/>
    </row>
    <row r="72" spans="2:27" ht="12.75">
      <c r="B72" s="15"/>
      <c r="C72" s="9"/>
      <c r="D72" s="9"/>
      <c r="E72" s="9"/>
      <c r="F72" s="9"/>
      <c r="G72" s="9"/>
      <c r="H72" s="9"/>
      <c r="I72" s="9"/>
      <c r="J72" s="9"/>
      <c r="K72" s="9"/>
      <c r="L72" s="9"/>
      <c r="M72" s="9"/>
      <c r="N72" s="9"/>
      <c r="O72" s="9"/>
      <c r="P72" s="9"/>
      <c r="Q72" s="9"/>
      <c r="R72" s="9"/>
      <c r="S72" s="9"/>
      <c r="T72" s="9"/>
      <c r="U72" s="9"/>
      <c r="V72" s="9"/>
      <c r="W72" s="9"/>
      <c r="X72" s="9"/>
      <c r="Y72" s="9"/>
      <c r="Z72" s="9"/>
      <c r="AA72" s="9"/>
    </row>
    <row r="73" spans="2:16" ht="12.75">
      <c r="B73" s="15"/>
      <c r="C73" s="16"/>
      <c r="D73" s="17"/>
      <c r="E73" s="17"/>
      <c r="F73" s="17"/>
      <c r="P73" s="18"/>
    </row>
    <row r="74" spans="2:16" ht="12.75">
      <c r="B74" s="15"/>
      <c r="C74" s="16"/>
      <c r="D74" s="17"/>
      <c r="E74" s="17"/>
      <c r="F74" s="17"/>
      <c r="P74" s="18"/>
    </row>
    <row r="75" spans="2:16" ht="12.75">
      <c r="B75" s="15"/>
      <c r="C75" s="16"/>
      <c r="D75" s="17"/>
      <c r="E75" s="17"/>
      <c r="F75" s="17"/>
      <c r="P75" s="18"/>
    </row>
    <row r="76" spans="2:16" ht="12.75">
      <c r="B76" s="15"/>
      <c r="C76" s="16"/>
      <c r="D76" s="17"/>
      <c r="E76" s="17"/>
      <c r="F76" s="17"/>
      <c r="P76" s="18"/>
    </row>
    <row r="77" spans="2:16" ht="12.75">
      <c r="B77" s="15"/>
      <c r="C77" s="16"/>
      <c r="D77" s="17"/>
      <c r="E77" s="17"/>
      <c r="F77" s="17"/>
      <c r="P77" s="18"/>
    </row>
    <row r="78" spans="2:16" ht="12.75">
      <c r="B78" s="15"/>
      <c r="C78" s="16"/>
      <c r="D78" s="17"/>
      <c r="E78" s="17"/>
      <c r="F78" s="17"/>
      <c r="P78" s="18"/>
    </row>
  </sheetData>
  <sheetProtection/>
  <mergeCells count="62">
    <mergeCell ref="E39:G39"/>
    <mergeCell ref="M39:O39"/>
    <mergeCell ref="M36:M37"/>
    <mergeCell ref="E36:G36"/>
    <mergeCell ref="M52:O52"/>
    <mergeCell ref="Q33:Q34"/>
    <mergeCell ref="L33:L34"/>
    <mergeCell ref="K39:L39"/>
    <mergeCell ref="P39:Q39"/>
    <mergeCell ref="N36:P37"/>
    <mergeCell ref="AH33:AH34"/>
    <mergeCell ref="T33:V34"/>
    <mergeCell ref="X33:X34"/>
    <mergeCell ref="AC33:AC34"/>
    <mergeCell ref="AG36:AG37"/>
    <mergeCell ref="Y33:Y34"/>
    <mergeCell ref="Y36:Y37"/>
    <mergeCell ref="D33:D34"/>
    <mergeCell ref="M33:M34"/>
    <mergeCell ref="N33:P34"/>
    <mergeCell ref="E33:G33"/>
    <mergeCell ref="E34:G34"/>
    <mergeCell ref="H33:J34"/>
    <mergeCell ref="C36:C37"/>
    <mergeCell ref="D36:D37"/>
    <mergeCell ref="L36:L37"/>
    <mergeCell ref="E37:G37"/>
    <mergeCell ref="H36:J37"/>
    <mergeCell ref="AG33:AG34"/>
    <mergeCell ref="AC36:AC37"/>
    <mergeCell ref="AD33:AF34"/>
    <mergeCell ref="AD36:AF37"/>
    <mergeCell ref="C33:C34"/>
    <mergeCell ref="E24:G24"/>
    <mergeCell ref="I24:J24"/>
    <mergeCell ref="L24:N24"/>
    <mergeCell ref="P24:Q24"/>
    <mergeCell ref="Z33:AB34"/>
    <mergeCell ref="Z36:AB37"/>
    <mergeCell ref="W36:W37"/>
    <mergeCell ref="Q36:Q37"/>
    <mergeCell ref="R36:R37"/>
    <mergeCell ref="E56:G56"/>
    <mergeCell ref="W41:Y41"/>
    <mergeCell ref="W43:Y43"/>
    <mergeCell ref="W44:Y44"/>
    <mergeCell ref="W45:Y45"/>
    <mergeCell ref="E54:G54"/>
    <mergeCell ref="I54:K54"/>
    <mergeCell ref="M54:O54"/>
    <mergeCell ref="E52:G52"/>
    <mergeCell ref="I52:K52"/>
    <mergeCell ref="R52:T52"/>
    <mergeCell ref="R54:T54"/>
    <mergeCell ref="S24:U24"/>
    <mergeCell ref="Z27:AB27"/>
    <mergeCell ref="S36:S37"/>
    <mergeCell ref="S33:S34"/>
    <mergeCell ref="W33:W34"/>
    <mergeCell ref="R33:R34"/>
    <mergeCell ref="T36:V37"/>
    <mergeCell ref="X36:X37"/>
  </mergeCells>
  <printOptions/>
  <pageMargins left="1.1811023622047245" right="0.1968503937007874" top="1.1811023622047245" bottom="0.7874015748031497" header="0.5118110236220472" footer="0.5118110236220472"/>
  <pageSetup blackAndWhite="1" horizontalDpi="600" verticalDpi="600" orientation="portrait" paperSize="9" r:id="rId2"/>
  <rowBreaks count="1" manualBreakCount="1">
    <brk id="28" max="255" man="1"/>
  </rowBreaks>
  <drawing r:id="rId1"/>
</worksheet>
</file>

<file path=xl/worksheets/sheet3.xml><?xml version="1.0" encoding="utf-8"?>
<worksheet xmlns="http://schemas.openxmlformats.org/spreadsheetml/2006/main" xmlns:r="http://schemas.openxmlformats.org/officeDocument/2006/relationships">
  <dimension ref="A1:AH41"/>
  <sheetViews>
    <sheetView zoomScalePageLayoutView="0" workbookViewId="0" topLeftCell="A4">
      <selection activeCell="U6" sqref="U6"/>
    </sheetView>
  </sheetViews>
  <sheetFormatPr defaultColWidth="9.00390625" defaultRowHeight="12.75"/>
  <cols>
    <col min="1" max="1" width="3.75390625" style="1" customWidth="1"/>
    <col min="2" max="2" width="6.625" style="1" customWidth="1"/>
    <col min="3" max="34" width="2.625" style="1" customWidth="1"/>
    <col min="35" max="16384" width="9.125" style="1" customWidth="1"/>
  </cols>
  <sheetData>
    <row r="1" spans="1:12" ht="15" customHeight="1">
      <c r="A1" s="19" t="s">
        <v>104</v>
      </c>
      <c r="B1" s="17"/>
      <c r="C1" s="16"/>
      <c r="D1" s="17"/>
      <c r="I1" s="18"/>
      <c r="L1" s="39"/>
    </row>
    <row r="2" spans="2:9" ht="15" customHeight="1">
      <c r="B2" s="15"/>
      <c r="C2" s="16"/>
      <c r="D2" s="17"/>
      <c r="I2" s="18"/>
    </row>
    <row r="3" spans="1:11" ht="18" customHeight="1">
      <c r="A3" s="16" t="s">
        <v>12</v>
      </c>
      <c r="B3" s="20" t="s">
        <v>41</v>
      </c>
      <c r="C3" s="5"/>
      <c r="D3" s="14"/>
      <c r="E3" s="14"/>
      <c r="F3" s="14"/>
      <c r="G3" s="14"/>
      <c r="H3" s="26"/>
      <c r="I3" s="14"/>
      <c r="J3" s="14"/>
      <c r="K3" s="14"/>
    </row>
    <row r="4" spans="2:11" ht="18" customHeight="1">
      <c r="B4" s="20" t="s">
        <v>39</v>
      </c>
      <c r="C4" s="5"/>
      <c r="D4" s="14"/>
      <c r="E4" s="14"/>
      <c r="F4" s="14"/>
      <c r="G4" s="14"/>
      <c r="H4" s="26"/>
      <c r="I4" s="14"/>
      <c r="J4" s="14"/>
      <c r="K4" s="14"/>
    </row>
    <row r="5" spans="2:11" ht="18" customHeight="1">
      <c r="B5" s="20" t="s">
        <v>40</v>
      </c>
      <c r="C5" s="5"/>
      <c r="D5" s="14"/>
      <c r="E5" s="14"/>
      <c r="F5" s="14"/>
      <c r="G5" s="14"/>
      <c r="H5" s="26"/>
      <c r="I5" s="14"/>
      <c r="J5" s="14"/>
      <c r="K5" s="14"/>
    </row>
    <row r="6" spans="2:11" ht="18" customHeight="1">
      <c r="B6" s="20" t="s">
        <v>42</v>
      </c>
      <c r="C6" s="5"/>
      <c r="D6" s="14"/>
      <c r="E6" s="14"/>
      <c r="F6" s="14"/>
      <c r="G6" s="14"/>
      <c r="H6" s="26"/>
      <c r="I6" s="14"/>
      <c r="J6" s="14"/>
      <c r="K6" s="14"/>
    </row>
    <row r="7" spans="2:9" ht="18" customHeight="1">
      <c r="B7" s="15"/>
      <c r="C7" s="20"/>
      <c r="D7" s="17"/>
      <c r="I7" s="18"/>
    </row>
    <row r="8" spans="1:22" ht="18" customHeight="1">
      <c r="A8" s="5"/>
      <c r="B8" s="60" t="s">
        <v>119</v>
      </c>
      <c r="C8" s="60" t="s">
        <v>0</v>
      </c>
      <c r="D8" s="60" t="s">
        <v>111</v>
      </c>
      <c r="E8" s="60"/>
      <c r="F8" s="60" t="s">
        <v>53</v>
      </c>
      <c r="G8" s="60"/>
      <c r="H8" s="60" t="s">
        <v>198</v>
      </c>
      <c r="I8" s="60"/>
      <c r="J8" s="60" t="s">
        <v>18</v>
      </c>
      <c r="K8" s="70" t="s">
        <v>114</v>
      </c>
      <c r="L8" s="70"/>
      <c r="M8" s="70"/>
      <c r="N8" s="60" t="s">
        <v>21</v>
      </c>
      <c r="O8" s="46"/>
      <c r="P8" s="51"/>
      <c r="Q8" s="52" t="s">
        <v>115</v>
      </c>
      <c r="R8" s="53">
        <v>2</v>
      </c>
      <c r="S8" s="46"/>
      <c r="T8" s="14"/>
      <c r="U8" s="14"/>
      <c r="V8" s="14"/>
    </row>
    <row r="9" spans="1:22" ht="18" customHeight="1">
      <c r="A9" s="5"/>
      <c r="B9" s="60"/>
      <c r="C9" s="60"/>
      <c r="D9" s="60"/>
      <c r="E9" s="60"/>
      <c r="F9" s="60"/>
      <c r="G9" s="60"/>
      <c r="H9" s="60"/>
      <c r="I9" s="60"/>
      <c r="J9" s="60"/>
      <c r="K9" s="60" t="s">
        <v>120</v>
      </c>
      <c r="L9" s="60"/>
      <c r="M9" s="60"/>
      <c r="N9" s="60"/>
      <c r="O9" s="5">
        <v>2</v>
      </c>
      <c r="P9" s="5" t="s">
        <v>4</v>
      </c>
      <c r="Q9" s="60" t="s">
        <v>17</v>
      </c>
      <c r="R9" s="60"/>
      <c r="S9" s="60"/>
      <c r="T9" s="14"/>
      <c r="U9" s="14"/>
      <c r="V9" s="14"/>
    </row>
    <row r="10" spans="1:22" ht="18" customHeight="1">
      <c r="A10" s="5"/>
      <c r="B10" s="37"/>
      <c r="C10" s="5"/>
      <c r="D10" s="5"/>
      <c r="E10" s="5"/>
      <c r="F10" s="5"/>
      <c r="G10" s="5"/>
      <c r="H10" s="5"/>
      <c r="I10" s="5"/>
      <c r="J10" s="5"/>
      <c r="K10" s="5"/>
      <c r="L10" s="5"/>
      <c r="M10" s="5"/>
      <c r="N10" s="5"/>
      <c r="O10" s="5"/>
      <c r="P10" s="5"/>
      <c r="Q10" s="5"/>
      <c r="R10" s="5"/>
      <c r="S10" s="5"/>
      <c r="T10" s="14"/>
      <c r="U10" s="14"/>
      <c r="V10" s="14"/>
    </row>
    <row r="11" spans="1:22" ht="18" customHeight="1">
      <c r="A11" s="5"/>
      <c r="B11" s="37"/>
      <c r="C11" s="60" t="s">
        <v>0</v>
      </c>
      <c r="D11" s="76">
        <v>2</v>
      </c>
      <c r="E11" s="76"/>
      <c r="F11" s="60" t="s">
        <v>53</v>
      </c>
      <c r="G11" s="60"/>
      <c r="H11" s="60">
        <f>AC20</f>
        <v>90</v>
      </c>
      <c r="I11" s="60"/>
      <c r="J11" s="60" t="s">
        <v>18</v>
      </c>
      <c r="K11" s="78">
        <f>U21</f>
        <v>0.41</v>
      </c>
      <c r="L11" s="78"/>
      <c r="M11" s="78"/>
      <c r="N11" s="60" t="s">
        <v>21</v>
      </c>
      <c r="O11" s="46"/>
      <c r="P11" s="70">
        <f>U23</f>
        <v>1.55</v>
      </c>
      <c r="Q11" s="70"/>
      <c r="R11" s="70"/>
      <c r="S11" s="53">
        <v>2</v>
      </c>
      <c r="T11" s="14"/>
      <c r="U11" s="14"/>
      <c r="V11" s="14"/>
    </row>
    <row r="12" spans="1:22" ht="18" customHeight="1">
      <c r="A12" s="5"/>
      <c r="B12" s="37"/>
      <c r="C12" s="60"/>
      <c r="D12" s="76"/>
      <c r="E12" s="76"/>
      <c r="F12" s="60"/>
      <c r="G12" s="60"/>
      <c r="H12" s="60"/>
      <c r="I12" s="60"/>
      <c r="J12" s="60"/>
      <c r="K12" s="61">
        <f>AC22</f>
        <v>2.09</v>
      </c>
      <c r="L12" s="61"/>
      <c r="M12" s="61"/>
      <c r="N12" s="60"/>
      <c r="O12" s="5">
        <v>2</v>
      </c>
      <c r="P12" s="5" t="s">
        <v>4</v>
      </c>
      <c r="Q12" s="58">
        <f>U24</f>
        <v>9.8</v>
      </c>
      <c r="R12" s="58"/>
      <c r="S12" s="58"/>
      <c r="T12" s="14"/>
      <c r="U12" s="14"/>
      <c r="V12" s="14"/>
    </row>
    <row r="13" spans="1:23" ht="18" customHeight="1">
      <c r="A13" s="5"/>
      <c r="B13" s="37"/>
      <c r="C13" s="5"/>
      <c r="D13" s="5"/>
      <c r="E13" s="5"/>
      <c r="F13" s="5"/>
      <c r="G13" s="5"/>
      <c r="H13" s="5"/>
      <c r="I13" s="5"/>
      <c r="J13" s="5"/>
      <c r="K13" s="5"/>
      <c r="L13" s="5"/>
      <c r="M13" s="5"/>
      <c r="N13" s="5"/>
      <c r="O13" s="5"/>
      <c r="P13" s="5"/>
      <c r="Q13" s="5"/>
      <c r="R13" s="5"/>
      <c r="S13" s="5"/>
      <c r="T13" s="14"/>
      <c r="U13" s="14"/>
      <c r="V13" s="14"/>
      <c r="W13" s="14"/>
    </row>
    <row r="14" spans="1:19" ht="18" customHeight="1">
      <c r="A14" s="5"/>
      <c r="B14" s="37"/>
      <c r="C14" s="5" t="s">
        <v>0</v>
      </c>
      <c r="D14" s="77">
        <f>D11*SIN(H11/180*PI())*(K11/K12)*P11^S11/(O12*Q12)</f>
        <v>0.048</v>
      </c>
      <c r="E14" s="77"/>
      <c r="F14" s="77"/>
      <c r="G14" s="60" t="s">
        <v>54</v>
      </c>
      <c r="H14" s="60"/>
      <c r="I14" s="5"/>
      <c r="J14" s="5"/>
      <c r="K14" s="5"/>
      <c r="L14" s="5"/>
      <c r="M14" s="5"/>
      <c r="N14" s="5"/>
      <c r="O14" s="5"/>
      <c r="P14" s="5"/>
      <c r="Q14" s="5"/>
      <c r="R14" s="5"/>
      <c r="S14" s="5"/>
    </row>
    <row r="15" spans="2:9" ht="18" customHeight="1">
      <c r="B15" s="15"/>
      <c r="C15" s="16"/>
      <c r="D15" s="17"/>
      <c r="I15" s="18"/>
    </row>
    <row r="16" spans="2:16" ht="18" customHeight="1">
      <c r="B16" s="15"/>
      <c r="C16" s="16"/>
      <c r="D16" s="17"/>
      <c r="I16" s="18"/>
      <c r="J16" s="22" t="s">
        <v>119</v>
      </c>
      <c r="K16" s="5" t="s">
        <v>5</v>
      </c>
      <c r="L16" s="20" t="s">
        <v>48</v>
      </c>
      <c r="M16" s="5"/>
      <c r="N16" s="20"/>
      <c r="O16" s="5"/>
      <c r="P16" s="5"/>
    </row>
    <row r="17" spans="2:16" ht="18" customHeight="1">
      <c r="B17" s="15"/>
      <c r="C17" s="16"/>
      <c r="D17" s="17"/>
      <c r="I17" s="18"/>
      <c r="J17" s="22" t="s">
        <v>113</v>
      </c>
      <c r="K17" s="5" t="s">
        <v>5</v>
      </c>
      <c r="L17" s="20" t="s">
        <v>43</v>
      </c>
      <c r="M17" s="5"/>
      <c r="N17" s="20"/>
      <c r="O17" s="5"/>
      <c r="P17" s="5"/>
    </row>
    <row r="18" spans="2:16" ht="18" customHeight="1">
      <c r="B18" s="15"/>
      <c r="C18" s="16"/>
      <c r="D18" s="17"/>
      <c r="I18" s="18"/>
      <c r="J18" s="22"/>
      <c r="K18" s="5"/>
      <c r="L18" s="20" t="s">
        <v>52</v>
      </c>
      <c r="M18" s="5"/>
      <c r="N18" s="20"/>
      <c r="O18" s="5"/>
      <c r="P18" s="5"/>
    </row>
    <row r="19" spans="2:32" ht="18" customHeight="1">
      <c r="B19" s="15"/>
      <c r="C19" s="16"/>
      <c r="D19" s="17"/>
      <c r="I19" s="20"/>
      <c r="J19" s="22"/>
      <c r="K19" s="5"/>
      <c r="L19" s="38" t="s">
        <v>55</v>
      </c>
      <c r="M19" s="5"/>
      <c r="N19" s="20"/>
      <c r="O19" s="5"/>
      <c r="P19" s="5"/>
      <c r="Q19" s="5"/>
      <c r="R19" s="5"/>
      <c r="S19" s="5"/>
      <c r="T19" s="5"/>
      <c r="U19" s="5"/>
      <c r="V19" s="5"/>
      <c r="W19" s="5"/>
      <c r="X19" s="5"/>
      <c r="Y19" s="5"/>
      <c r="Z19" s="5"/>
      <c r="AA19" s="5"/>
      <c r="AB19" s="5"/>
      <c r="AC19" s="5"/>
      <c r="AD19" s="5"/>
      <c r="AE19" s="5"/>
      <c r="AF19" s="5"/>
    </row>
    <row r="20" spans="2:34" ht="18" customHeight="1">
      <c r="B20" s="15"/>
      <c r="C20" s="16"/>
      <c r="D20" s="17"/>
      <c r="I20" s="20"/>
      <c r="J20" s="22" t="s">
        <v>112</v>
      </c>
      <c r="K20" s="5" t="s">
        <v>61</v>
      </c>
      <c r="L20" s="20" t="s">
        <v>44</v>
      </c>
      <c r="M20" s="5"/>
      <c r="N20" s="20"/>
      <c r="O20" s="5"/>
      <c r="P20" s="5"/>
      <c r="Q20" s="5"/>
      <c r="R20" s="5"/>
      <c r="S20" s="5"/>
      <c r="T20" s="5"/>
      <c r="U20" s="5"/>
      <c r="V20" s="5"/>
      <c r="W20" s="5"/>
      <c r="X20" s="5"/>
      <c r="Y20" s="5"/>
      <c r="Z20" s="5"/>
      <c r="AB20" s="20" t="s">
        <v>62</v>
      </c>
      <c r="AC20" s="63">
        <v>90</v>
      </c>
      <c r="AD20" s="63"/>
      <c r="AE20" s="5" t="s">
        <v>63</v>
      </c>
      <c r="AF20" s="5"/>
      <c r="AG20" s="5"/>
      <c r="AH20" s="5"/>
    </row>
    <row r="21" spans="2:34" ht="18" customHeight="1">
      <c r="B21" s="15"/>
      <c r="C21" s="16"/>
      <c r="D21" s="17"/>
      <c r="I21" s="20"/>
      <c r="J21" s="22" t="s">
        <v>114</v>
      </c>
      <c r="K21" s="5" t="s">
        <v>49</v>
      </c>
      <c r="L21" s="20" t="s">
        <v>45</v>
      </c>
      <c r="M21" s="5"/>
      <c r="N21" s="20"/>
      <c r="O21" s="5"/>
      <c r="P21" s="5"/>
      <c r="Q21" s="5"/>
      <c r="R21" s="5"/>
      <c r="S21" s="5"/>
      <c r="T21" s="20" t="s">
        <v>64</v>
      </c>
      <c r="U21" s="63">
        <v>0.406</v>
      </c>
      <c r="V21" s="63"/>
      <c r="W21" s="63"/>
      <c r="X21" s="5" t="s">
        <v>65</v>
      </c>
      <c r="Y21" s="5"/>
      <c r="Z21" s="5"/>
      <c r="AA21" s="5"/>
      <c r="AB21" s="5"/>
      <c r="AC21" s="5"/>
      <c r="AD21" s="5"/>
      <c r="AE21" s="5"/>
      <c r="AF21" s="5"/>
      <c r="AG21" s="5"/>
      <c r="AH21" s="5"/>
    </row>
    <row r="22" spans="2:34" ht="18" customHeight="1">
      <c r="B22" s="15"/>
      <c r="C22" s="16"/>
      <c r="D22" s="17"/>
      <c r="I22" s="20"/>
      <c r="J22" s="22" t="s">
        <v>120</v>
      </c>
      <c r="K22" s="5" t="s">
        <v>50</v>
      </c>
      <c r="L22" s="20" t="s">
        <v>46</v>
      </c>
      <c r="M22" s="5"/>
      <c r="N22" s="20"/>
      <c r="O22" s="5"/>
      <c r="P22" s="5"/>
      <c r="Q22" s="5"/>
      <c r="R22" s="5"/>
      <c r="S22" s="5"/>
      <c r="T22" s="20" t="s">
        <v>66</v>
      </c>
      <c r="U22" s="59">
        <v>2.5</v>
      </c>
      <c r="V22" s="59"/>
      <c r="W22" s="59"/>
      <c r="X22" s="5" t="s">
        <v>67</v>
      </c>
      <c r="Y22" s="60">
        <f>U21</f>
        <v>0.406</v>
      </c>
      <c r="Z22" s="60"/>
      <c r="AA22" s="60"/>
      <c r="AB22" s="5" t="s">
        <v>68</v>
      </c>
      <c r="AC22" s="61">
        <f>U22-Y22</f>
        <v>2.09</v>
      </c>
      <c r="AD22" s="60"/>
      <c r="AE22" s="60"/>
      <c r="AF22" s="5" t="s">
        <v>69</v>
      </c>
      <c r="AG22" s="5"/>
      <c r="AH22" s="5"/>
    </row>
    <row r="23" spans="2:34" ht="18" customHeight="1">
      <c r="B23" s="15"/>
      <c r="C23" s="16"/>
      <c r="D23" s="17"/>
      <c r="I23" s="20"/>
      <c r="J23" s="22" t="s">
        <v>115</v>
      </c>
      <c r="K23" s="5" t="s">
        <v>51</v>
      </c>
      <c r="L23" s="20" t="s">
        <v>47</v>
      </c>
      <c r="M23" s="5"/>
      <c r="N23" s="20"/>
      <c r="O23" s="5"/>
      <c r="P23" s="5"/>
      <c r="Q23" s="5"/>
      <c r="R23" s="5"/>
      <c r="S23" s="5"/>
      <c r="T23" s="20" t="s">
        <v>70</v>
      </c>
      <c r="U23" s="60">
        <f>'水深、流速'!E56</f>
        <v>1.55</v>
      </c>
      <c r="V23" s="60"/>
      <c r="W23" s="60"/>
      <c r="X23" s="20" t="s">
        <v>71</v>
      </c>
      <c r="Y23" s="5"/>
      <c r="Z23" s="5"/>
      <c r="AA23" s="5"/>
      <c r="AB23" s="5"/>
      <c r="AC23" s="5"/>
      <c r="AD23" s="5"/>
      <c r="AE23" s="5"/>
      <c r="AF23" s="5"/>
      <c r="AG23" s="5"/>
      <c r="AH23" s="5"/>
    </row>
    <row r="24" spans="2:34" ht="18" customHeight="1">
      <c r="B24" s="15"/>
      <c r="C24" s="16"/>
      <c r="D24" s="17"/>
      <c r="I24" s="20"/>
      <c r="J24" s="35" t="s">
        <v>72</v>
      </c>
      <c r="K24" s="32" t="s">
        <v>6</v>
      </c>
      <c r="L24" s="24" t="s">
        <v>56</v>
      </c>
      <c r="M24" s="32"/>
      <c r="N24" s="32"/>
      <c r="O24" s="39"/>
      <c r="P24" s="39"/>
      <c r="Q24" s="5"/>
      <c r="R24" s="5"/>
      <c r="S24" s="5"/>
      <c r="T24" s="20" t="s">
        <v>73</v>
      </c>
      <c r="U24" s="76">
        <v>9.8</v>
      </c>
      <c r="V24" s="76"/>
      <c r="W24" s="76"/>
      <c r="X24" s="24" t="s">
        <v>74</v>
      </c>
      <c r="Y24" s="5"/>
      <c r="Z24" s="5"/>
      <c r="AA24" s="5"/>
      <c r="AB24" s="5"/>
      <c r="AC24" s="5"/>
      <c r="AD24" s="5"/>
      <c r="AE24" s="5"/>
      <c r="AF24" s="5"/>
      <c r="AG24" s="5"/>
      <c r="AH24" s="5"/>
    </row>
    <row r="25" spans="2:9" ht="18" customHeight="1">
      <c r="B25" s="15"/>
      <c r="C25" s="16"/>
      <c r="D25" s="17"/>
      <c r="I25" s="18"/>
    </row>
    <row r="26" spans="1:9" ht="18" customHeight="1">
      <c r="A26" s="19" t="s">
        <v>105</v>
      </c>
      <c r="B26" s="17"/>
      <c r="C26" s="16"/>
      <c r="D26" s="17"/>
      <c r="H26" s="39"/>
      <c r="I26" s="18"/>
    </row>
    <row r="27" ht="18" customHeight="1"/>
    <row r="28" spans="2:34" ht="18" customHeight="1">
      <c r="B28" s="5" t="s">
        <v>108</v>
      </c>
      <c r="C28" s="5" t="s">
        <v>75</v>
      </c>
      <c r="D28" s="60" t="s">
        <v>116</v>
      </c>
      <c r="E28" s="60"/>
      <c r="F28" s="60"/>
      <c r="G28" s="5" t="s">
        <v>76</v>
      </c>
      <c r="H28" s="60" t="s">
        <v>121</v>
      </c>
      <c r="I28" s="60"/>
      <c r="J28" s="60"/>
      <c r="K28" s="5"/>
      <c r="L28" s="5"/>
      <c r="M28" s="5"/>
      <c r="N28" s="5"/>
      <c r="O28" s="5"/>
      <c r="P28" s="5"/>
      <c r="Q28" s="5"/>
      <c r="R28" s="5"/>
      <c r="S28" s="5"/>
      <c r="T28" s="5"/>
      <c r="U28" s="5"/>
      <c r="V28" s="5"/>
      <c r="W28" s="5"/>
      <c r="X28" s="5"/>
      <c r="Y28" s="5"/>
      <c r="Z28" s="5"/>
      <c r="AA28" s="5"/>
      <c r="AB28" s="5"/>
      <c r="AC28" s="5"/>
      <c r="AD28" s="5"/>
      <c r="AE28" s="5"/>
      <c r="AF28" s="5"/>
      <c r="AG28" s="5"/>
      <c r="AH28" s="5"/>
    </row>
    <row r="29" spans="2:34" ht="18"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row>
    <row r="30" spans="2:34" ht="18" customHeight="1">
      <c r="B30" s="5"/>
      <c r="C30" s="5" t="s">
        <v>75</v>
      </c>
      <c r="D30" s="61">
        <f>'水深、流速'!AD36</f>
        <v>0.77</v>
      </c>
      <c r="E30" s="61"/>
      <c r="F30" s="61"/>
      <c r="G30" s="5" t="s">
        <v>76</v>
      </c>
      <c r="H30" s="61">
        <f>D14</f>
        <v>0.05</v>
      </c>
      <c r="I30" s="61"/>
      <c r="J30" s="61"/>
      <c r="K30" s="5" t="s">
        <v>75</v>
      </c>
      <c r="L30" s="61">
        <f>D30+H30</f>
        <v>0.82</v>
      </c>
      <c r="M30" s="61"/>
      <c r="N30" s="61"/>
      <c r="O30" s="5" t="s">
        <v>77</v>
      </c>
      <c r="P30" s="5"/>
      <c r="Q30" s="5"/>
      <c r="R30" s="5"/>
      <c r="S30" s="5"/>
      <c r="T30" s="5"/>
      <c r="U30" s="5"/>
      <c r="V30" s="5"/>
      <c r="W30" s="5"/>
      <c r="X30" s="5"/>
      <c r="Y30" s="5"/>
      <c r="Z30" s="5"/>
      <c r="AA30" s="5"/>
      <c r="AB30" s="5"/>
      <c r="AC30" s="5"/>
      <c r="AD30" s="5"/>
      <c r="AE30" s="5"/>
      <c r="AF30" s="5"/>
      <c r="AG30" s="5"/>
      <c r="AH30" s="5"/>
    </row>
    <row r="31" spans="2:34" ht="18"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row>
    <row r="32" spans="2:34" ht="18" customHeight="1">
      <c r="B32" s="60" t="s">
        <v>122</v>
      </c>
      <c r="C32" s="60" t="s">
        <v>75</v>
      </c>
      <c r="D32" s="70" t="s">
        <v>78</v>
      </c>
      <c r="E32" s="70"/>
      <c r="F32" s="70"/>
      <c r="G32" s="70"/>
      <c r="H32" s="70"/>
      <c r="I32" s="70"/>
      <c r="J32" s="70"/>
      <c r="K32" s="5"/>
      <c r="L32" s="5"/>
      <c r="M32" s="5"/>
      <c r="N32" s="5"/>
      <c r="O32" s="5"/>
      <c r="P32" s="5"/>
      <c r="Q32" s="5"/>
      <c r="R32" s="5"/>
      <c r="S32" s="5"/>
      <c r="T32" s="5"/>
      <c r="U32" s="5"/>
      <c r="V32" s="5"/>
      <c r="W32" s="5"/>
      <c r="X32" s="5"/>
      <c r="Y32" s="5"/>
      <c r="Z32" s="5"/>
      <c r="AA32" s="5"/>
      <c r="AB32" s="5"/>
      <c r="AC32" s="5"/>
      <c r="AD32" s="5"/>
      <c r="AE32" s="5"/>
      <c r="AF32" s="5"/>
      <c r="AG32" s="5"/>
      <c r="AH32" s="5"/>
    </row>
    <row r="33" spans="2:34" ht="18" customHeight="1">
      <c r="B33" s="60"/>
      <c r="C33" s="60"/>
      <c r="D33" s="60" t="s">
        <v>108</v>
      </c>
      <c r="E33" s="60"/>
      <c r="F33" s="60"/>
      <c r="G33" s="5" t="s">
        <v>79</v>
      </c>
      <c r="H33" s="60" t="s">
        <v>123</v>
      </c>
      <c r="I33" s="60"/>
      <c r="J33" s="60"/>
      <c r="K33" s="5"/>
      <c r="L33" s="5"/>
      <c r="M33" s="5"/>
      <c r="N33" s="5"/>
      <c r="O33" s="5"/>
      <c r="P33" s="5"/>
      <c r="Q33" s="5"/>
      <c r="R33" s="5"/>
      <c r="S33" s="5"/>
      <c r="T33" s="5"/>
      <c r="U33" s="5"/>
      <c r="V33" s="5"/>
      <c r="W33" s="5"/>
      <c r="X33" s="5"/>
      <c r="Y33" s="5"/>
      <c r="Z33" s="5"/>
      <c r="AA33" s="5"/>
      <c r="AB33" s="5"/>
      <c r="AC33" s="5"/>
      <c r="AD33" s="5"/>
      <c r="AE33" s="5"/>
      <c r="AF33" s="5"/>
      <c r="AG33" s="5"/>
      <c r="AH33" s="5"/>
    </row>
    <row r="34" spans="2:34" ht="18"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row>
    <row r="35" spans="2:34" ht="18" customHeight="1">
      <c r="B35" s="5"/>
      <c r="C35" s="60" t="s">
        <v>75</v>
      </c>
      <c r="D35" s="75">
        <f>T38</f>
        <v>6</v>
      </c>
      <c r="E35" s="75"/>
      <c r="F35" s="75"/>
      <c r="G35" s="75"/>
      <c r="H35" s="75"/>
      <c r="I35" s="75"/>
      <c r="J35" s="75"/>
      <c r="K35" s="60" t="s">
        <v>75</v>
      </c>
      <c r="L35" s="61">
        <f>D35/D36/H36</f>
        <v>1.46</v>
      </c>
      <c r="M35" s="61"/>
      <c r="N35" s="61"/>
      <c r="O35" s="74" t="s">
        <v>80</v>
      </c>
      <c r="P35" s="74"/>
      <c r="Q35" s="74"/>
      <c r="R35" s="5"/>
      <c r="S35" s="5"/>
      <c r="T35" s="5"/>
      <c r="U35" s="5"/>
      <c r="V35" s="5"/>
      <c r="W35" s="5"/>
      <c r="X35" s="5"/>
      <c r="Y35" s="5"/>
      <c r="Z35" s="5"/>
      <c r="AA35" s="5"/>
      <c r="AB35" s="5"/>
      <c r="AC35" s="5"/>
      <c r="AD35" s="5"/>
      <c r="AE35" s="5"/>
      <c r="AF35" s="5"/>
      <c r="AG35" s="5"/>
      <c r="AH35" s="5"/>
    </row>
    <row r="36" spans="2:34" ht="18" customHeight="1">
      <c r="B36" s="5"/>
      <c r="C36" s="60"/>
      <c r="D36" s="61">
        <f>L30</f>
        <v>0.82</v>
      </c>
      <c r="E36" s="60"/>
      <c r="F36" s="60"/>
      <c r="G36" s="5" t="s">
        <v>79</v>
      </c>
      <c r="H36" s="61">
        <f>T40</f>
        <v>5</v>
      </c>
      <c r="I36" s="61"/>
      <c r="J36" s="61"/>
      <c r="K36" s="60"/>
      <c r="L36" s="61"/>
      <c r="M36" s="61"/>
      <c r="N36" s="61"/>
      <c r="O36" s="74"/>
      <c r="P36" s="74"/>
      <c r="Q36" s="74"/>
      <c r="R36" s="5"/>
      <c r="S36" s="5"/>
      <c r="T36" s="5"/>
      <c r="U36" s="5"/>
      <c r="V36" s="5"/>
      <c r="W36" s="5"/>
      <c r="X36" s="5"/>
      <c r="Y36" s="5"/>
      <c r="Z36" s="5"/>
      <c r="AA36" s="5"/>
      <c r="AB36" s="5"/>
      <c r="AC36" s="5"/>
      <c r="AD36" s="5"/>
      <c r="AE36" s="5"/>
      <c r="AF36" s="5"/>
      <c r="AG36" s="5"/>
      <c r="AH36" s="5"/>
    </row>
    <row r="37" spans="2:34" ht="18" customHeight="1">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row>
    <row r="38" spans="2:34" ht="18" customHeight="1">
      <c r="B38" s="5"/>
      <c r="C38" s="5"/>
      <c r="D38" s="5"/>
      <c r="E38" s="5"/>
      <c r="F38" s="5"/>
      <c r="G38" s="5"/>
      <c r="H38" s="5"/>
      <c r="I38" s="5"/>
      <c r="J38" s="5" t="s">
        <v>78</v>
      </c>
      <c r="K38" s="5" t="s">
        <v>81</v>
      </c>
      <c r="L38" s="33" t="s">
        <v>37</v>
      </c>
      <c r="M38" s="20"/>
      <c r="N38" s="5"/>
      <c r="O38" s="5"/>
      <c r="P38" s="5"/>
      <c r="Q38" s="5"/>
      <c r="R38" s="5"/>
      <c r="S38" s="20" t="s">
        <v>82</v>
      </c>
      <c r="T38" s="58">
        <f>'水深、流速'!S24</f>
        <v>6</v>
      </c>
      <c r="U38" s="58"/>
      <c r="V38" s="58"/>
      <c r="W38" s="24" t="s">
        <v>28</v>
      </c>
      <c r="X38" s="5"/>
      <c r="Y38" s="5"/>
      <c r="Z38" s="5"/>
      <c r="AA38" s="5"/>
      <c r="AB38" s="5"/>
      <c r="AC38" s="5"/>
      <c r="AD38" s="5"/>
      <c r="AE38" s="5"/>
      <c r="AF38" s="5"/>
      <c r="AG38" s="5"/>
      <c r="AH38" s="5"/>
    </row>
    <row r="39" spans="2:34" ht="18" customHeight="1">
      <c r="B39" s="5"/>
      <c r="C39" s="5"/>
      <c r="D39" s="5"/>
      <c r="E39" s="5"/>
      <c r="F39" s="5"/>
      <c r="G39" s="5"/>
      <c r="H39" s="5"/>
      <c r="I39" s="5"/>
      <c r="J39" s="22" t="s">
        <v>122</v>
      </c>
      <c r="K39" s="5" t="s">
        <v>83</v>
      </c>
      <c r="L39" s="33" t="s">
        <v>59</v>
      </c>
      <c r="M39" s="5"/>
      <c r="N39" s="5"/>
      <c r="O39" s="5"/>
      <c r="P39" s="5"/>
      <c r="Q39" s="5"/>
      <c r="R39" s="5"/>
      <c r="S39" s="5"/>
      <c r="T39" s="5"/>
      <c r="U39" s="5"/>
      <c r="V39" s="5"/>
      <c r="W39" s="5"/>
      <c r="X39" s="5"/>
      <c r="Y39" s="5"/>
      <c r="Z39" s="5"/>
      <c r="AA39" s="5"/>
      <c r="AB39" s="5"/>
      <c r="AC39" s="5"/>
      <c r="AD39" s="5"/>
      <c r="AE39" s="5"/>
      <c r="AF39" s="5"/>
      <c r="AG39" s="5"/>
      <c r="AH39" s="5"/>
    </row>
    <row r="40" spans="2:34" ht="18" customHeight="1">
      <c r="B40" s="5"/>
      <c r="C40" s="5"/>
      <c r="D40" s="5"/>
      <c r="E40" s="5"/>
      <c r="F40" s="5"/>
      <c r="G40" s="5"/>
      <c r="H40" s="5"/>
      <c r="I40" s="5"/>
      <c r="J40" s="5" t="s">
        <v>123</v>
      </c>
      <c r="K40" s="5" t="s">
        <v>83</v>
      </c>
      <c r="L40" s="33" t="s">
        <v>60</v>
      </c>
      <c r="M40" s="5"/>
      <c r="N40" s="5"/>
      <c r="O40" s="5"/>
      <c r="P40" s="5"/>
      <c r="Q40" s="5"/>
      <c r="R40" s="5"/>
      <c r="S40" s="20" t="s">
        <v>82</v>
      </c>
      <c r="T40" s="61">
        <f>'水深、流速'!T36</f>
        <v>5</v>
      </c>
      <c r="U40" s="61"/>
      <c r="V40" s="61"/>
      <c r="W40" s="5" t="s">
        <v>84</v>
      </c>
      <c r="X40" s="5"/>
      <c r="Y40" s="5"/>
      <c r="Z40" s="5"/>
      <c r="AA40" s="5"/>
      <c r="AB40" s="5"/>
      <c r="AC40" s="5"/>
      <c r="AD40" s="5"/>
      <c r="AE40" s="5"/>
      <c r="AF40" s="5"/>
      <c r="AG40" s="5"/>
      <c r="AH40" s="5"/>
    </row>
    <row r="41" spans="2:34" ht="18"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row>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sheetProtection/>
  <mergeCells count="48">
    <mergeCell ref="Q9:S9"/>
    <mergeCell ref="B8:B9"/>
    <mergeCell ref="C8:C9"/>
    <mergeCell ref="F8:G9"/>
    <mergeCell ref="H8:I9"/>
    <mergeCell ref="J8:J9"/>
    <mergeCell ref="K8:M8"/>
    <mergeCell ref="K9:M9"/>
    <mergeCell ref="C11:C12"/>
    <mergeCell ref="D11:E12"/>
    <mergeCell ref="D8:E9"/>
    <mergeCell ref="N11:N12"/>
    <mergeCell ref="K12:M12"/>
    <mergeCell ref="N8:N9"/>
    <mergeCell ref="Q12:S12"/>
    <mergeCell ref="D14:F14"/>
    <mergeCell ref="G14:H14"/>
    <mergeCell ref="P11:R11"/>
    <mergeCell ref="F11:G12"/>
    <mergeCell ref="H11:I12"/>
    <mergeCell ref="J11:J12"/>
    <mergeCell ref="K11:M11"/>
    <mergeCell ref="AC20:AD20"/>
    <mergeCell ref="U21:W21"/>
    <mergeCell ref="U22:W22"/>
    <mergeCell ref="Y22:AA22"/>
    <mergeCell ref="AC22:AE22"/>
    <mergeCell ref="U24:W24"/>
    <mergeCell ref="U23:W23"/>
    <mergeCell ref="H36:J36"/>
    <mergeCell ref="D28:F28"/>
    <mergeCell ref="H28:J28"/>
    <mergeCell ref="D30:F30"/>
    <mergeCell ref="H30:J30"/>
    <mergeCell ref="L30:N30"/>
    <mergeCell ref="D33:F33"/>
    <mergeCell ref="H33:J33"/>
    <mergeCell ref="D32:J32"/>
    <mergeCell ref="K35:K36"/>
    <mergeCell ref="L35:N36"/>
    <mergeCell ref="O35:Q36"/>
    <mergeCell ref="T40:V40"/>
    <mergeCell ref="T38:V38"/>
    <mergeCell ref="B32:B33"/>
    <mergeCell ref="C32:C33"/>
    <mergeCell ref="C35:C36"/>
    <mergeCell ref="D35:J35"/>
    <mergeCell ref="D36:F36"/>
  </mergeCells>
  <printOptions/>
  <pageMargins left="1.1811023622047245" right="0.5905511811023623" top="1.1811023622047245" bottom="0.7874015748031497" header="0.5118110236220472" footer="0.511811023622047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26"/>
  <sheetViews>
    <sheetView zoomScalePageLayoutView="0" workbookViewId="0" topLeftCell="A1">
      <selection activeCell="U6" sqref="U6"/>
    </sheetView>
  </sheetViews>
  <sheetFormatPr defaultColWidth="9.00390625" defaultRowHeight="12.75"/>
  <cols>
    <col min="1" max="2" width="3.75390625" style="1" customWidth="1"/>
    <col min="3" max="3" width="6.75390625" style="1" customWidth="1"/>
    <col min="4" max="4" width="2.75390625" style="1" customWidth="1"/>
    <col min="5" max="5" width="6.75390625" style="1" customWidth="1"/>
    <col min="6" max="6" width="2.75390625" style="1" customWidth="1"/>
    <col min="7" max="7" width="6.75390625" style="1" customWidth="1"/>
    <col min="8" max="8" width="2.75390625" style="1" customWidth="1"/>
    <col min="9" max="9" width="6.75390625" style="1" customWidth="1"/>
    <col min="10" max="10" width="2.75390625" style="1" customWidth="1"/>
    <col min="11" max="11" width="6.75390625" style="1" customWidth="1"/>
    <col min="12" max="12" width="2.75390625" style="1" customWidth="1"/>
    <col min="13" max="13" width="6.75390625" style="1" customWidth="1"/>
    <col min="14" max="14" width="2.75390625" style="1" customWidth="1"/>
    <col min="15" max="15" width="6.75390625" style="1" customWidth="1"/>
    <col min="16" max="16" width="2.75390625" style="1" customWidth="1"/>
    <col min="17" max="17" width="6.75390625" style="1" customWidth="1"/>
    <col min="18" max="18" width="2.75390625" style="1" customWidth="1"/>
    <col min="19" max="19" width="6.75390625" style="1" customWidth="1"/>
    <col min="20" max="20" width="2.75390625" style="1" customWidth="1"/>
    <col min="21" max="16384" width="9.125" style="1" customWidth="1"/>
  </cols>
  <sheetData>
    <row r="1" spans="1:16" ht="19.5" customHeight="1">
      <c r="A1" s="19" t="s">
        <v>106</v>
      </c>
      <c r="B1" s="17"/>
      <c r="C1" s="16"/>
      <c r="D1" s="17"/>
      <c r="E1" s="17"/>
      <c r="F1" s="17"/>
      <c r="I1" s="39"/>
      <c r="P1" s="18"/>
    </row>
    <row r="2" spans="1:16" ht="19.5" customHeight="1">
      <c r="A2" s="19"/>
      <c r="B2" s="17"/>
      <c r="C2" s="16"/>
      <c r="D2" s="17"/>
      <c r="E2" s="17"/>
      <c r="F2" s="17"/>
      <c r="P2" s="18"/>
    </row>
    <row r="3" spans="2:4" s="5" customFormat="1" ht="18" customHeight="1">
      <c r="B3" s="20" t="s">
        <v>124</v>
      </c>
      <c r="C3" s="20"/>
      <c r="D3" s="20"/>
    </row>
    <row r="4" spans="2:4" s="5" customFormat="1" ht="18" customHeight="1">
      <c r="B4" s="20" t="s">
        <v>125</v>
      </c>
      <c r="C4" s="20"/>
      <c r="D4" s="20"/>
    </row>
    <row r="5" spans="2:4" s="5" customFormat="1" ht="18" customHeight="1">
      <c r="B5" s="20" t="s">
        <v>13</v>
      </c>
      <c r="C5" s="20"/>
      <c r="D5" s="20"/>
    </row>
    <row r="6" spans="2:4" s="5" customFormat="1" ht="18" customHeight="1">
      <c r="B6" s="20"/>
      <c r="C6" s="20"/>
      <c r="D6" s="20"/>
    </row>
    <row r="7" spans="2:4" s="5" customFormat="1" ht="18" customHeight="1">
      <c r="B7" s="20"/>
      <c r="C7" s="20"/>
      <c r="D7" s="20"/>
    </row>
    <row r="8" spans="2:4" s="5" customFormat="1" ht="18" customHeight="1">
      <c r="B8" s="20"/>
      <c r="C8" s="20"/>
      <c r="D8" s="20"/>
    </row>
    <row r="9" spans="2:4" s="5" customFormat="1" ht="18" customHeight="1">
      <c r="B9" s="20"/>
      <c r="C9" s="20"/>
      <c r="D9" s="20"/>
    </row>
    <row r="10" spans="2:4" s="5" customFormat="1" ht="18" customHeight="1">
      <c r="B10" s="20"/>
      <c r="C10" s="20"/>
      <c r="D10" s="20"/>
    </row>
    <row r="11" spans="2:4" s="5" customFormat="1" ht="18" customHeight="1">
      <c r="B11" s="20"/>
      <c r="C11" s="20"/>
      <c r="D11" s="20"/>
    </row>
    <row r="12" spans="2:4" s="5" customFormat="1" ht="18" customHeight="1">
      <c r="B12" s="20"/>
      <c r="C12" s="20"/>
      <c r="D12" s="20"/>
    </row>
    <row r="13" spans="2:4" s="5" customFormat="1" ht="18" customHeight="1">
      <c r="B13" s="20"/>
      <c r="C13" s="20"/>
      <c r="D13" s="20"/>
    </row>
    <row r="14" spans="2:4" s="5" customFormat="1" ht="18" customHeight="1">
      <c r="B14" s="20"/>
      <c r="C14" s="20"/>
      <c r="D14" s="20"/>
    </row>
    <row r="15" s="5" customFormat="1" ht="18" customHeight="1"/>
    <row r="16" spans="3:9" s="5" customFormat="1" ht="18" customHeight="1">
      <c r="C16" s="5" t="s">
        <v>126</v>
      </c>
      <c r="D16" s="5" t="s">
        <v>0</v>
      </c>
      <c r="E16" s="5" t="s">
        <v>108</v>
      </c>
      <c r="F16" s="5" t="s">
        <v>85</v>
      </c>
      <c r="G16" s="5" t="s">
        <v>87</v>
      </c>
      <c r="H16" s="5" t="s">
        <v>4</v>
      </c>
      <c r="I16" s="5">
        <v>2</v>
      </c>
    </row>
    <row r="17" ht="18" customHeight="1"/>
    <row r="18" spans="4:9" ht="18" customHeight="1">
      <c r="D18" s="1" t="s">
        <v>86</v>
      </c>
      <c r="E18" s="1">
        <f>'堰上高'!L30</f>
        <v>0.82</v>
      </c>
      <c r="F18" s="1" t="s">
        <v>7</v>
      </c>
      <c r="G18" s="43">
        <v>0.45</v>
      </c>
      <c r="H18" s="5" t="s">
        <v>4</v>
      </c>
      <c r="I18" s="5">
        <v>2</v>
      </c>
    </row>
    <row r="19" ht="18" customHeight="1"/>
    <row r="20" spans="4:6" ht="18" customHeight="1">
      <c r="D20" s="1" t="s">
        <v>0</v>
      </c>
      <c r="E20" s="1">
        <f>E18+G18*I18</f>
        <v>1.72</v>
      </c>
      <c r="F20" s="1" t="s">
        <v>54</v>
      </c>
    </row>
    <row r="21" ht="18" customHeight="1"/>
    <row r="22" spans="7:15" ht="18" customHeight="1">
      <c r="G22" s="22" t="s">
        <v>8</v>
      </c>
      <c r="H22" s="5" t="s">
        <v>3</v>
      </c>
      <c r="I22" s="20" t="s">
        <v>88</v>
      </c>
      <c r="J22" s="5"/>
      <c r="K22" s="5"/>
      <c r="L22" s="5"/>
      <c r="M22" s="5"/>
      <c r="N22" s="5"/>
      <c r="O22" s="5"/>
    </row>
    <row r="23" spans="7:15" ht="18" customHeight="1">
      <c r="G23" s="22" t="s">
        <v>90</v>
      </c>
      <c r="H23" s="5" t="s">
        <v>91</v>
      </c>
      <c r="I23" s="20" t="s">
        <v>92</v>
      </c>
      <c r="J23" s="5"/>
      <c r="K23" s="5"/>
      <c r="L23" s="5"/>
      <c r="M23" s="5"/>
      <c r="N23" s="5"/>
      <c r="O23" s="5"/>
    </row>
    <row r="24" spans="7:15" ht="18" customHeight="1">
      <c r="G24" s="22" t="s">
        <v>93</v>
      </c>
      <c r="H24" s="5" t="s">
        <v>91</v>
      </c>
      <c r="I24" s="20" t="s">
        <v>89</v>
      </c>
      <c r="J24" s="5"/>
      <c r="K24" s="5"/>
      <c r="L24" s="5"/>
      <c r="M24" s="5"/>
      <c r="N24" s="5"/>
      <c r="O24" s="5"/>
    </row>
    <row r="25" ht="18" customHeight="1"/>
    <row r="26" ht="18" customHeight="1">
      <c r="C26" s="20" t="str">
        <f>"　以上によりHs="&amp;E20&amp;"mであることから、流木止工の高さは製品の最小値である2.0mとする。"</f>
        <v>　以上によりHs=1.72mであることから、流木止工の高さは製品の最小値である2.0mとする。</v>
      </c>
    </row>
    <row r="27" ht="18" customHeight="1"/>
    <row r="28" ht="18" customHeight="1"/>
    <row r="29" ht="18" customHeight="1"/>
    <row r="30" ht="18" customHeight="1"/>
    <row r="31" ht="18" customHeight="1"/>
    <row r="32" ht="18" customHeight="1"/>
  </sheetData>
  <sheetProtection/>
  <printOptions/>
  <pageMargins left="1.1811023622047245" right="0.5905511811023623" top="1.1811023622047245" bottom="0.7874015748031497" header="0.5118110236220472" footer="0.5118110236220472"/>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Z64"/>
  <sheetViews>
    <sheetView zoomScalePageLayoutView="0" workbookViewId="0" topLeftCell="A31">
      <selection activeCell="T45" sqref="T45"/>
    </sheetView>
  </sheetViews>
  <sheetFormatPr defaultColWidth="9.00390625" defaultRowHeight="12.75"/>
  <cols>
    <col min="1" max="2" width="3.75390625" style="1" customWidth="1"/>
    <col min="3" max="3" width="6.75390625" style="1" customWidth="1"/>
    <col min="4" max="4" width="2.75390625" style="1" customWidth="1"/>
    <col min="5" max="5" width="6.75390625" style="1" customWidth="1"/>
    <col min="6" max="6" width="2.75390625" style="1" customWidth="1"/>
    <col min="7" max="7" width="6.75390625" style="1" customWidth="1"/>
    <col min="8" max="8" width="2.75390625" style="1" customWidth="1"/>
    <col min="9" max="9" width="6.75390625" style="1" customWidth="1"/>
    <col min="10" max="10" width="2.75390625" style="1" customWidth="1"/>
    <col min="11" max="11" width="6.75390625" style="1" customWidth="1"/>
    <col min="12" max="12" width="2.75390625" style="1" customWidth="1"/>
    <col min="13" max="13" width="6.75390625" style="1" customWidth="1"/>
    <col min="14" max="14" width="2.75390625" style="1" customWidth="1"/>
    <col min="15" max="15" width="6.75390625" style="1" customWidth="1"/>
    <col min="16" max="16" width="2.75390625" style="1" customWidth="1"/>
    <col min="17" max="17" width="6.75390625" style="1" customWidth="1"/>
    <col min="18" max="18" width="2.75390625" style="1" customWidth="1"/>
    <col min="19" max="19" width="6.75390625" style="1" customWidth="1"/>
    <col min="20" max="20" width="2.75390625" style="1" customWidth="1"/>
    <col min="21" max="16384" width="9.125" style="1" customWidth="1"/>
  </cols>
  <sheetData>
    <row r="1" spans="1:10" ht="19.5" customHeight="1">
      <c r="A1" s="19" t="s">
        <v>156</v>
      </c>
      <c r="C1" s="16"/>
      <c r="D1" s="17"/>
      <c r="J1" s="44" t="s">
        <v>155</v>
      </c>
    </row>
    <row r="2" spans="2:9" ht="15" customHeight="1">
      <c r="B2" s="15"/>
      <c r="C2" s="16"/>
      <c r="D2" s="17"/>
      <c r="I2" s="18"/>
    </row>
    <row r="3" spans="1:26" ht="18" customHeight="1">
      <c r="A3" s="5"/>
      <c r="B3" s="47" t="s">
        <v>151</v>
      </c>
      <c r="C3" s="20"/>
      <c r="D3" s="5"/>
      <c r="E3" s="5"/>
      <c r="F3" s="5"/>
      <c r="G3" s="5"/>
      <c r="H3" s="5"/>
      <c r="I3" s="20"/>
      <c r="J3" s="5"/>
      <c r="K3" s="5"/>
      <c r="L3" s="5"/>
      <c r="M3" s="5"/>
      <c r="N3" s="5"/>
      <c r="O3" s="5"/>
      <c r="P3" s="5"/>
      <c r="Q3" s="5"/>
      <c r="R3" s="5"/>
      <c r="S3" s="5"/>
      <c r="T3" s="5"/>
      <c r="U3" s="5"/>
      <c r="V3" s="5"/>
      <c r="W3" s="5"/>
      <c r="X3" s="5"/>
      <c r="Y3" s="5"/>
      <c r="Z3" s="5"/>
    </row>
    <row r="4" spans="1:26" ht="18" customHeight="1">
      <c r="A4" s="5"/>
      <c r="B4" s="47" t="s">
        <v>152</v>
      </c>
      <c r="C4" s="20"/>
      <c r="D4" s="20"/>
      <c r="E4" s="5"/>
      <c r="F4" s="5"/>
      <c r="G4" s="5"/>
      <c r="H4" s="5"/>
      <c r="I4" s="5"/>
      <c r="J4" s="5"/>
      <c r="K4" s="5"/>
      <c r="L4" s="5"/>
      <c r="M4" s="5"/>
      <c r="N4" s="5"/>
      <c r="O4" s="5"/>
      <c r="P4" s="5"/>
      <c r="Q4" s="5"/>
      <c r="R4" s="5"/>
      <c r="S4" s="5"/>
      <c r="T4" s="5"/>
      <c r="U4" s="5"/>
      <c r="V4" s="5"/>
      <c r="W4" s="5"/>
      <c r="X4" s="5"/>
      <c r="Y4" s="5"/>
      <c r="Z4" s="5"/>
    </row>
    <row r="5" spans="1:26" ht="18" customHeight="1">
      <c r="A5" s="5"/>
      <c r="B5" s="47"/>
      <c r="C5" s="20"/>
      <c r="D5" s="20"/>
      <c r="E5" s="5"/>
      <c r="F5" s="5"/>
      <c r="G5" s="5"/>
      <c r="H5" s="5"/>
      <c r="I5" s="5"/>
      <c r="J5" s="5"/>
      <c r="K5" s="5"/>
      <c r="L5" s="5"/>
      <c r="M5" s="5"/>
      <c r="N5" s="5"/>
      <c r="O5" s="5"/>
      <c r="P5" s="5"/>
      <c r="Q5" s="5"/>
      <c r="R5" s="5"/>
      <c r="S5" s="5"/>
      <c r="T5" s="5"/>
      <c r="U5" s="5"/>
      <c r="V5" s="5"/>
      <c r="W5" s="5"/>
      <c r="X5" s="5"/>
      <c r="Y5" s="5"/>
      <c r="Z5" s="5"/>
    </row>
    <row r="6" spans="1:26" ht="18" customHeight="1">
      <c r="A6" s="5"/>
      <c r="B6" s="20" t="s">
        <v>157</v>
      </c>
      <c r="C6" s="20"/>
      <c r="D6" s="5"/>
      <c r="E6" s="5"/>
      <c r="F6" s="5"/>
      <c r="G6" s="5"/>
      <c r="H6" s="5"/>
      <c r="I6" s="20"/>
      <c r="J6" s="5"/>
      <c r="K6" s="5"/>
      <c r="L6" s="5"/>
      <c r="M6" s="5"/>
      <c r="N6" s="5"/>
      <c r="O6" s="5"/>
      <c r="P6" s="5"/>
      <c r="Q6" s="5"/>
      <c r="R6" s="5"/>
      <c r="S6" s="5"/>
      <c r="T6" s="5"/>
      <c r="U6" s="5"/>
      <c r="V6" s="5"/>
      <c r="W6" s="5"/>
      <c r="X6" s="5"/>
      <c r="Y6" s="5"/>
      <c r="Z6" s="5"/>
    </row>
    <row r="7" spans="1:26" ht="18" customHeight="1">
      <c r="A7" s="5"/>
      <c r="B7" s="47"/>
      <c r="C7" s="20"/>
      <c r="D7" s="5"/>
      <c r="E7" s="23"/>
      <c r="G7" s="60"/>
      <c r="H7" s="60"/>
      <c r="I7" s="5"/>
      <c r="J7" s="5"/>
      <c r="K7" s="42"/>
      <c r="L7" s="5"/>
      <c r="M7" s="23"/>
      <c r="N7" s="5"/>
      <c r="O7" s="27"/>
      <c r="P7" s="5"/>
      <c r="Q7" s="5"/>
      <c r="R7" s="5"/>
      <c r="S7" s="5"/>
      <c r="T7" s="5"/>
      <c r="U7" s="5"/>
      <c r="V7" s="5"/>
      <c r="W7" s="5"/>
      <c r="X7" s="5"/>
      <c r="Y7" s="5"/>
      <c r="Z7" s="5"/>
    </row>
    <row r="8" spans="1:26" ht="18" customHeight="1">
      <c r="A8" s="5"/>
      <c r="B8" s="47"/>
      <c r="C8" s="5" t="s">
        <v>158</v>
      </c>
      <c r="D8" s="5" t="s">
        <v>0</v>
      </c>
      <c r="E8" s="5">
        <v>0.05</v>
      </c>
      <c r="F8" s="5" t="s">
        <v>164</v>
      </c>
      <c r="G8" s="5" t="s">
        <v>159</v>
      </c>
      <c r="H8" s="5" t="s">
        <v>160</v>
      </c>
      <c r="I8" s="5" t="s">
        <v>161</v>
      </c>
      <c r="J8" s="5" t="s">
        <v>162</v>
      </c>
      <c r="K8" s="5">
        <v>1</v>
      </c>
      <c r="L8" s="5" t="s">
        <v>163</v>
      </c>
      <c r="M8" s="5" t="s">
        <v>17</v>
      </c>
      <c r="N8" s="5" t="s">
        <v>165</v>
      </c>
      <c r="O8" s="5" t="s">
        <v>166</v>
      </c>
      <c r="P8" s="5"/>
      <c r="Q8" s="5"/>
      <c r="R8" s="5"/>
      <c r="S8" s="5"/>
      <c r="T8" s="5"/>
      <c r="U8" s="5"/>
      <c r="V8" s="5"/>
      <c r="W8" s="5"/>
      <c r="X8" s="5"/>
      <c r="Y8" s="5"/>
      <c r="Z8" s="5"/>
    </row>
    <row r="9" spans="1:26" ht="18" customHeight="1">
      <c r="A9" s="5"/>
      <c r="B9" s="47"/>
      <c r="C9" s="20"/>
      <c r="D9" s="5"/>
      <c r="E9" s="22"/>
      <c r="F9" s="5"/>
      <c r="G9" s="20"/>
      <c r="H9" s="5"/>
      <c r="I9" s="20"/>
      <c r="J9" s="5"/>
      <c r="K9" s="5"/>
      <c r="L9" s="5"/>
      <c r="M9" s="5"/>
      <c r="N9" s="5"/>
      <c r="O9" s="5"/>
      <c r="P9" s="5"/>
      <c r="Q9" s="5"/>
      <c r="R9" s="5"/>
      <c r="S9" s="5"/>
      <c r="T9" s="5"/>
      <c r="U9" s="5"/>
      <c r="V9" s="5"/>
      <c r="W9" s="5"/>
      <c r="X9" s="5"/>
      <c r="Y9" s="5"/>
      <c r="Z9" s="5"/>
    </row>
    <row r="10" spans="1:26" ht="18" customHeight="1">
      <c r="A10" s="5"/>
      <c r="B10" s="47"/>
      <c r="C10" s="20"/>
      <c r="D10" s="5" t="s">
        <v>0</v>
      </c>
      <c r="E10" s="5">
        <v>0.05</v>
      </c>
      <c r="F10" s="5" t="s">
        <v>164</v>
      </c>
      <c r="G10" s="5">
        <f>O16</f>
        <v>2600</v>
      </c>
      <c r="H10" s="5" t="s">
        <v>160</v>
      </c>
      <c r="I10" s="5">
        <f>O17</f>
        <v>1000</v>
      </c>
      <c r="J10" s="5" t="s">
        <v>162</v>
      </c>
      <c r="K10" s="5">
        <v>1</v>
      </c>
      <c r="L10" s="5" t="s">
        <v>163</v>
      </c>
      <c r="M10" s="5">
        <f>O18</f>
        <v>9.8</v>
      </c>
      <c r="N10" s="5" t="s">
        <v>165</v>
      </c>
      <c r="O10" s="23">
        <f>O15</f>
        <v>0.4</v>
      </c>
      <c r="P10" s="5"/>
      <c r="Q10" s="5"/>
      <c r="R10" s="5"/>
      <c r="S10" s="5"/>
      <c r="T10" s="5"/>
      <c r="U10" s="5"/>
      <c r="V10" s="5"/>
      <c r="W10" s="5"/>
      <c r="X10" s="5"/>
      <c r="Y10" s="5"/>
      <c r="Z10" s="5"/>
    </row>
    <row r="11" spans="1:26" ht="18" customHeight="1">
      <c r="A11" s="5"/>
      <c r="B11" s="47"/>
      <c r="C11" s="20"/>
      <c r="D11" s="5"/>
      <c r="E11" s="22"/>
      <c r="F11" s="5"/>
      <c r="G11" s="20"/>
      <c r="H11" s="5"/>
      <c r="I11" s="20"/>
      <c r="J11" s="5"/>
      <c r="K11" s="5"/>
      <c r="L11" s="5"/>
      <c r="M11" s="5"/>
      <c r="N11" s="5"/>
      <c r="O11" s="5"/>
      <c r="P11" s="5"/>
      <c r="Q11" s="5"/>
      <c r="R11" s="5"/>
      <c r="S11" s="5"/>
      <c r="T11" s="5"/>
      <c r="U11" s="5"/>
      <c r="V11" s="5"/>
      <c r="W11" s="5"/>
      <c r="X11" s="5"/>
      <c r="Y11" s="5"/>
      <c r="Z11" s="5"/>
    </row>
    <row r="12" spans="1:26" ht="18" customHeight="1">
      <c r="A12" s="5"/>
      <c r="B12" s="47"/>
      <c r="C12" s="20"/>
      <c r="D12" s="5" t="s">
        <v>0</v>
      </c>
      <c r="E12" s="77">
        <f>E10*(G10/I10-K10)*M10*O10</f>
        <v>0.314</v>
      </c>
      <c r="F12" s="77"/>
      <c r="P12" s="5"/>
      <c r="Q12" s="5"/>
      <c r="R12" s="5"/>
      <c r="S12" s="5"/>
      <c r="T12" s="5"/>
      <c r="U12" s="5"/>
      <c r="V12" s="5"/>
      <c r="W12" s="5"/>
      <c r="X12" s="5"/>
      <c r="Y12" s="5"/>
      <c r="Z12" s="5"/>
    </row>
    <row r="13" spans="1:26" ht="18" customHeight="1">
      <c r="A13" s="5"/>
      <c r="B13" s="47"/>
      <c r="C13" s="20"/>
      <c r="D13" s="5"/>
      <c r="E13" s="5"/>
      <c r="F13" s="5"/>
      <c r="G13" s="5"/>
      <c r="H13" s="5"/>
      <c r="I13" s="20"/>
      <c r="J13" s="5"/>
      <c r="K13" s="5"/>
      <c r="L13" s="5"/>
      <c r="M13" s="5"/>
      <c r="N13" s="5"/>
      <c r="O13" s="5"/>
      <c r="P13" s="5"/>
      <c r="Q13" s="5"/>
      <c r="R13" s="5"/>
      <c r="S13" s="5"/>
      <c r="T13" s="5"/>
      <c r="U13" s="5"/>
      <c r="V13" s="5"/>
      <c r="W13" s="5"/>
      <c r="X13" s="5"/>
      <c r="Y13" s="5"/>
      <c r="Z13" s="5"/>
    </row>
    <row r="14" spans="1:26" ht="18" customHeight="1">
      <c r="A14" s="5"/>
      <c r="B14" s="47"/>
      <c r="C14" s="20"/>
      <c r="D14" s="5"/>
      <c r="E14" s="22" t="s">
        <v>167</v>
      </c>
      <c r="F14" s="5" t="s">
        <v>5</v>
      </c>
      <c r="G14" s="20" t="s">
        <v>168</v>
      </c>
      <c r="H14" s="5"/>
      <c r="I14" s="5"/>
      <c r="J14" s="5"/>
      <c r="K14" s="5"/>
      <c r="L14" s="5"/>
      <c r="M14" s="5"/>
      <c r="N14" s="5"/>
      <c r="O14" s="5"/>
      <c r="P14" s="5"/>
      <c r="Q14" s="5"/>
      <c r="R14" s="5"/>
      <c r="S14" s="5"/>
      <c r="V14" s="5"/>
      <c r="W14" s="5"/>
      <c r="X14" s="5"/>
      <c r="Y14" s="5"/>
      <c r="Z14" s="5"/>
    </row>
    <row r="15" spans="1:26" ht="18" customHeight="1">
      <c r="A15" s="5"/>
      <c r="B15" s="47"/>
      <c r="C15" s="20"/>
      <c r="D15" s="5"/>
      <c r="E15" s="22" t="s">
        <v>166</v>
      </c>
      <c r="F15" s="5" t="s">
        <v>5</v>
      </c>
      <c r="G15" s="20" t="s">
        <v>169</v>
      </c>
      <c r="H15" s="5"/>
      <c r="I15" s="5"/>
      <c r="J15" s="5"/>
      <c r="K15" s="5"/>
      <c r="L15" s="5"/>
      <c r="M15" s="5"/>
      <c r="N15" s="5" t="s">
        <v>150</v>
      </c>
      <c r="O15" s="25">
        <v>0.4</v>
      </c>
      <c r="P15" s="5" t="s">
        <v>54</v>
      </c>
      <c r="Q15" s="41" t="s">
        <v>174</v>
      </c>
      <c r="R15" s="5"/>
      <c r="S15" s="5"/>
      <c r="V15" s="5"/>
      <c r="W15" s="5"/>
      <c r="X15" s="5"/>
      <c r="Y15" s="5"/>
      <c r="Z15" s="5"/>
    </row>
    <row r="16" spans="1:26" ht="18" customHeight="1">
      <c r="A16" s="5"/>
      <c r="B16" s="47"/>
      <c r="C16" s="20"/>
      <c r="D16" s="5"/>
      <c r="E16" s="22" t="s">
        <v>159</v>
      </c>
      <c r="F16" s="5" t="s">
        <v>5</v>
      </c>
      <c r="G16" s="20" t="s">
        <v>170</v>
      </c>
      <c r="H16" s="5"/>
      <c r="I16" s="5"/>
      <c r="J16" s="5"/>
      <c r="K16" s="5"/>
      <c r="L16" s="5"/>
      <c r="M16" s="5"/>
      <c r="N16" s="5" t="s">
        <v>150</v>
      </c>
      <c r="O16" s="27">
        <v>2600</v>
      </c>
      <c r="P16" s="20" t="s">
        <v>173</v>
      </c>
      <c r="Q16" s="5"/>
      <c r="R16" s="5"/>
      <c r="S16" s="5"/>
      <c r="V16" s="5"/>
      <c r="W16" s="5"/>
      <c r="X16" s="5"/>
      <c r="Y16" s="5"/>
      <c r="Z16" s="5"/>
    </row>
    <row r="17" spans="1:26" ht="18" customHeight="1">
      <c r="A17" s="5"/>
      <c r="B17" s="47"/>
      <c r="C17" s="20"/>
      <c r="D17" s="5"/>
      <c r="E17" s="22" t="s">
        <v>161</v>
      </c>
      <c r="F17" s="5" t="s">
        <v>5</v>
      </c>
      <c r="G17" s="47" t="s">
        <v>171</v>
      </c>
      <c r="H17" s="5"/>
      <c r="I17" s="5"/>
      <c r="J17" s="5"/>
      <c r="K17" s="5"/>
      <c r="L17" s="5"/>
      <c r="M17" s="5"/>
      <c r="N17" s="5" t="s">
        <v>150</v>
      </c>
      <c r="O17" s="27">
        <v>1000</v>
      </c>
      <c r="P17" s="20" t="s">
        <v>173</v>
      </c>
      <c r="Q17" s="5"/>
      <c r="R17" s="5"/>
      <c r="S17" s="5"/>
      <c r="V17" s="5"/>
      <c r="W17" s="5"/>
      <c r="X17" s="5"/>
      <c r="Y17" s="5"/>
      <c r="Z17" s="5"/>
    </row>
    <row r="18" spans="1:26" ht="18" customHeight="1">
      <c r="A18" s="5"/>
      <c r="B18" s="47"/>
      <c r="C18" s="20"/>
      <c r="D18" s="5"/>
      <c r="E18" s="22" t="s">
        <v>17</v>
      </c>
      <c r="F18" s="5" t="s">
        <v>5</v>
      </c>
      <c r="G18" s="20" t="s">
        <v>56</v>
      </c>
      <c r="H18" s="5"/>
      <c r="I18" s="5"/>
      <c r="J18" s="5"/>
      <c r="K18" s="5"/>
      <c r="L18" s="5"/>
      <c r="M18" s="5"/>
      <c r="N18" s="5" t="s">
        <v>150</v>
      </c>
      <c r="O18" s="27">
        <v>9.8</v>
      </c>
      <c r="P18" s="20" t="s">
        <v>172</v>
      </c>
      <c r="Q18" s="5"/>
      <c r="R18" s="5"/>
      <c r="S18" s="5"/>
      <c r="V18" s="5"/>
      <c r="W18" s="5"/>
      <c r="X18" s="5"/>
      <c r="Y18" s="5"/>
      <c r="Z18" s="5"/>
    </row>
    <row r="19" spans="1:26" ht="18" customHeight="1">
      <c r="A19" s="5"/>
      <c r="B19" s="47"/>
      <c r="C19" s="20"/>
      <c r="F19" s="5"/>
      <c r="G19" s="20"/>
      <c r="H19" s="5"/>
      <c r="I19" s="20"/>
      <c r="J19" s="5"/>
      <c r="K19" s="5"/>
      <c r="L19" s="5"/>
      <c r="M19" s="5"/>
      <c r="N19" s="5"/>
      <c r="O19" s="5"/>
      <c r="P19" s="5"/>
      <c r="Q19" s="5"/>
      <c r="R19" s="5"/>
      <c r="S19" s="5"/>
      <c r="T19" s="5"/>
      <c r="U19" s="5"/>
      <c r="V19" s="5"/>
      <c r="W19" s="5"/>
      <c r="X19" s="5"/>
      <c r="Y19" s="5"/>
      <c r="Z19" s="5"/>
    </row>
    <row r="20" spans="1:26" ht="18" customHeight="1">
      <c r="A20" s="5"/>
      <c r="B20" s="47" t="s">
        <v>175</v>
      </c>
      <c r="C20" s="20"/>
      <c r="D20" s="5"/>
      <c r="E20" s="5"/>
      <c r="F20" s="5"/>
      <c r="G20" s="5"/>
      <c r="H20" s="5"/>
      <c r="I20" s="20"/>
      <c r="J20" s="5"/>
      <c r="K20" s="5"/>
      <c r="L20" s="5"/>
      <c r="M20" s="5"/>
      <c r="N20" s="5"/>
      <c r="O20" s="36"/>
      <c r="P20" s="5"/>
      <c r="Q20" s="5"/>
      <c r="R20" s="5"/>
      <c r="S20" s="5"/>
      <c r="T20" s="5"/>
      <c r="U20" s="5"/>
      <c r="V20" s="5"/>
      <c r="W20" s="5"/>
      <c r="X20" s="5"/>
      <c r="Y20" s="5"/>
      <c r="Z20" s="5"/>
    </row>
    <row r="21" spans="1:26" ht="18" customHeight="1">
      <c r="A21" s="5"/>
      <c r="B21" s="20"/>
      <c r="C21" s="20"/>
      <c r="D21" s="20"/>
      <c r="E21" s="5"/>
      <c r="F21" s="5"/>
      <c r="G21" s="5"/>
      <c r="H21" s="5"/>
      <c r="I21" s="5"/>
      <c r="J21" s="5"/>
      <c r="K21" s="5"/>
      <c r="L21" s="5"/>
      <c r="M21" s="5"/>
      <c r="N21" s="5"/>
      <c r="O21" s="41"/>
      <c r="P21" s="5"/>
      <c r="Q21" s="5"/>
      <c r="R21" s="5"/>
      <c r="S21" s="5"/>
      <c r="T21" s="5"/>
      <c r="U21" s="5"/>
      <c r="V21" s="5"/>
      <c r="W21" s="5"/>
      <c r="X21" s="5"/>
      <c r="Y21" s="5"/>
      <c r="Z21" s="5"/>
    </row>
    <row r="22" spans="1:26" ht="18" customHeight="1">
      <c r="A22" s="5"/>
      <c r="B22" s="20"/>
      <c r="C22" s="5" t="s">
        <v>176</v>
      </c>
      <c r="D22" s="5" t="s">
        <v>0</v>
      </c>
      <c r="E22" s="5" t="s">
        <v>17</v>
      </c>
      <c r="F22" s="5" t="s">
        <v>165</v>
      </c>
      <c r="G22" s="5" t="s">
        <v>178</v>
      </c>
      <c r="H22" s="5" t="s">
        <v>165</v>
      </c>
      <c r="I22" s="5" t="s">
        <v>177</v>
      </c>
      <c r="J22" s="5"/>
      <c r="K22" s="5"/>
      <c r="L22" s="5"/>
      <c r="M22" s="5"/>
      <c r="N22" s="5"/>
      <c r="O22" s="5"/>
      <c r="P22" s="5"/>
      <c r="Q22" s="5"/>
      <c r="R22" s="5"/>
      <c r="S22" s="5"/>
      <c r="T22" s="5"/>
      <c r="U22" s="5"/>
      <c r="V22" s="5"/>
      <c r="W22" s="5"/>
      <c r="X22" s="5"/>
      <c r="Y22" s="5"/>
      <c r="Z22" s="5"/>
    </row>
    <row r="23" spans="1:26" ht="18" customHeight="1">
      <c r="A23" s="5"/>
      <c r="B23" s="20"/>
      <c r="C23" s="20"/>
      <c r="D23" s="20"/>
      <c r="E23" s="5"/>
      <c r="F23" s="5"/>
      <c r="G23" s="5"/>
      <c r="H23" s="5"/>
      <c r="I23" s="5"/>
      <c r="J23" s="5"/>
      <c r="K23" s="5"/>
      <c r="L23" s="5"/>
      <c r="M23" s="5"/>
      <c r="N23" s="5"/>
      <c r="O23" s="5"/>
      <c r="P23" s="5"/>
      <c r="Q23" s="5"/>
      <c r="R23" s="5"/>
      <c r="S23" s="5"/>
      <c r="T23" s="5"/>
      <c r="U23" s="5"/>
      <c r="V23" s="5"/>
      <c r="W23" s="5"/>
      <c r="X23" s="5"/>
      <c r="Y23" s="5"/>
      <c r="Z23" s="5"/>
    </row>
    <row r="24" spans="1:26" ht="18" customHeight="1">
      <c r="A24" s="5"/>
      <c r="B24" s="20"/>
      <c r="C24" s="20"/>
      <c r="D24" s="5" t="s">
        <v>0</v>
      </c>
      <c r="E24" s="5">
        <f>M31</f>
        <v>9.8</v>
      </c>
      <c r="F24" s="5" t="s">
        <v>165</v>
      </c>
      <c r="G24" s="5">
        <f>M29</f>
        <v>0.772</v>
      </c>
      <c r="H24" s="5" t="s">
        <v>165</v>
      </c>
      <c r="I24" s="5">
        <v>1</v>
      </c>
      <c r="J24" s="5" t="s">
        <v>160</v>
      </c>
      <c r="K24" s="56">
        <f>M30</f>
        <v>11</v>
      </c>
      <c r="L24" s="5"/>
      <c r="M24" s="5"/>
      <c r="N24" s="5"/>
      <c r="O24" s="5"/>
      <c r="P24" s="5"/>
      <c r="Q24" s="5"/>
      <c r="R24" s="5"/>
      <c r="S24" s="5"/>
      <c r="T24" s="5"/>
      <c r="U24" s="5"/>
      <c r="V24" s="5"/>
      <c r="W24" s="5"/>
      <c r="X24" s="5"/>
      <c r="Y24" s="5"/>
      <c r="Z24" s="5"/>
    </row>
    <row r="25" spans="1:26" ht="18" customHeight="1">
      <c r="A25" s="5"/>
      <c r="B25" s="20"/>
      <c r="C25" s="20"/>
      <c r="D25" s="5"/>
      <c r="E25" s="5"/>
      <c r="F25" s="5"/>
      <c r="G25" s="5"/>
      <c r="H25" s="5"/>
      <c r="I25" s="5"/>
      <c r="J25" s="5"/>
      <c r="K25" s="50"/>
      <c r="L25" s="5"/>
      <c r="M25" s="5"/>
      <c r="N25" s="5"/>
      <c r="O25" s="5"/>
      <c r="P25" s="5"/>
      <c r="Q25" s="5"/>
      <c r="R25" s="5"/>
      <c r="S25" s="5"/>
      <c r="T25" s="5"/>
      <c r="U25" s="5"/>
      <c r="V25" s="5"/>
      <c r="W25" s="5"/>
      <c r="X25" s="5"/>
      <c r="Y25" s="5"/>
      <c r="Z25" s="5"/>
    </row>
    <row r="26" spans="1:26" ht="18" customHeight="1">
      <c r="A26" s="5"/>
      <c r="B26" s="20"/>
      <c r="C26" s="20"/>
      <c r="D26" s="5" t="s">
        <v>0</v>
      </c>
      <c r="E26" s="77">
        <f>E24*G24*I24/K24</f>
        <v>0.688</v>
      </c>
      <c r="F26" s="77"/>
      <c r="G26" s="5"/>
      <c r="H26" s="5"/>
      <c r="I26" s="5"/>
      <c r="J26" s="5"/>
      <c r="K26" s="50"/>
      <c r="L26" s="5"/>
      <c r="M26" s="5"/>
      <c r="N26" s="5"/>
      <c r="O26" s="5"/>
      <c r="P26" s="5"/>
      <c r="Q26" s="5"/>
      <c r="R26" s="5"/>
      <c r="S26" s="5"/>
      <c r="T26" s="5"/>
      <c r="U26" s="5"/>
      <c r="V26" s="5"/>
      <c r="W26" s="5"/>
      <c r="X26" s="5"/>
      <c r="Y26" s="5"/>
      <c r="Z26" s="5"/>
    </row>
    <row r="27" spans="1:26" ht="18" customHeight="1">
      <c r="A27" s="5"/>
      <c r="B27" s="20"/>
      <c r="C27" s="20"/>
      <c r="D27" s="5"/>
      <c r="E27" s="5"/>
      <c r="F27" s="5"/>
      <c r="G27" s="5"/>
      <c r="H27" s="5"/>
      <c r="I27" s="5"/>
      <c r="J27" s="5"/>
      <c r="K27" s="5"/>
      <c r="L27" s="5"/>
      <c r="M27" s="5"/>
      <c r="N27" s="5"/>
      <c r="O27" s="5"/>
      <c r="P27" s="5"/>
      <c r="Q27" s="5"/>
      <c r="R27" s="5"/>
      <c r="S27" s="5"/>
      <c r="T27" s="5"/>
      <c r="U27" s="5"/>
      <c r="V27" s="5"/>
      <c r="W27" s="5"/>
      <c r="X27" s="5"/>
      <c r="Y27" s="5"/>
      <c r="Z27" s="5"/>
    </row>
    <row r="28" spans="1:26" ht="18" customHeight="1">
      <c r="A28" s="5"/>
      <c r="B28" s="20"/>
      <c r="C28" s="20"/>
      <c r="D28" s="5"/>
      <c r="E28" s="22" t="s">
        <v>176</v>
      </c>
      <c r="F28" s="5" t="s">
        <v>5</v>
      </c>
      <c r="G28" s="33" t="s">
        <v>179</v>
      </c>
      <c r="H28" s="5"/>
      <c r="I28" s="5"/>
      <c r="J28" s="5"/>
      <c r="K28" s="5"/>
      <c r="L28" s="5"/>
      <c r="M28" s="5"/>
      <c r="N28" s="5"/>
      <c r="O28" s="5"/>
      <c r="P28" s="5"/>
      <c r="Q28" s="5"/>
      <c r="R28" s="5"/>
      <c r="S28" s="5"/>
      <c r="T28" s="5"/>
      <c r="U28" s="5"/>
      <c r="V28" s="5"/>
      <c r="W28" s="5"/>
      <c r="X28" s="5"/>
      <c r="Y28" s="5"/>
      <c r="Z28" s="5"/>
    </row>
    <row r="29" spans="1:26" ht="18" customHeight="1">
      <c r="A29" s="5"/>
      <c r="B29" s="20"/>
      <c r="C29" s="20"/>
      <c r="D29" s="5"/>
      <c r="E29" s="22" t="s">
        <v>178</v>
      </c>
      <c r="F29" s="5" t="s">
        <v>5</v>
      </c>
      <c r="G29" s="33" t="s">
        <v>180</v>
      </c>
      <c r="H29" s="5"/>
      <c r="I29" s="5"/>
      <c r="L29" s="5" t="s">
        <v>150</v>
      </c>
      <c r="M29" s="5">
        <f>'水深、流速'!AD36</f>
        <v>0.772</v>
      </c>
      <c r="N29" s="5" t="s">
        <v>54</v>
      </c>
      <c r="O29" s="5"/>
      <c r="P29" s="5"/>
      <c r="Q29" s="5"/>
      <c r="R29" s="5"/>
      <c r="S29" s="5"/>
      <c r="T29" s="5"/>
      <c r="U29" s="5"/>
      <c r="V29" s="5"/>
      <c r="W29" s="5"/>
      <c r="X29" s="5"/>
      <c r="Y29" s="5"/>
      <c r="Z29" s="5"/>
    </row>
    <row r="30" spans="1:26" ht="18" customHeight="1">
      <c r="A30" s="5"/>
      <c r="B30" s="20"/>
      <c r="C30" s="20"/>
      <c r="D30" s="5"/>
      <c r="E30" s="22" t="s">
        <v>177</v>
      </c>
      <c r="F30" s="5" t="s">
        <v>5</v>
      </c>
      <c r="G30" s="33" t="s">
        <v>181</v>
      </c>
      <c r="H30" s="5"/>
      <c r="I30" s="5"/>
      <c r="L30" s="5" t="s">
        <v>150</v>
      </c>
      <c r="M30" s="55">
        <v>11</v>
      </c>
      <c r="N30" s="5"/>
      <c r="O30" s="5"/>
      <c r="P30" s="5"/>
      <c r="Q30" s="5"/>
      <c r="R30" s="5"/>
      <c r="S30" s="5"/>
      <c r="T30" s="5"/>
      <c r="U30" s="5"/>
      <c r="V30" s="5"/>
      <c r="W30" s="5"/>
      <c r="X30" s="5"/>
      <c r="Y30" s="5"/>
      <c r="Z30" s="5"/>
    </row>
    <row r="31" spans="1:26" ht="18" customHeight="1">
      <c r="A31" s="5"/>
      <c r="B31" s="20"/>
      <c r="C31" s="20"/>
      <c r="D31" s="5"/>
      <c r="E31" s="22" t="s">
        <v>17</v>
      </c>
      <c r="F31" s="5" t="s">
        <v>5</v>
      </c>
      <c r="G31" s="33" t="s">
        <v>56</v>
      </c>
      <c r="H31" s="5"/>
      <c r="I31" s="5"/>
      <c r="J31" s="5"/>
      <c r="K31" s="5"/>
      <c r="L31" s="5" t="s">
        <v>150</v>
      </c>
      <c r="M31" s="5">
        <f>O18</f>
        <v>9.8</v>
      </c>
      <c r="N31" s="20" t="s">
        <v>172</v>
      </c>
      <c r="O31" s="5"/>
      <c r="R31" s="5"/>
      <c r="S31" s="5"/>
      <c r="T31" s="5"/>
      <c r="U31" s="5"/>
      <c r="V31" s="5"/>
      <c r="W31" s="5"/>
      <c r="X31" s="5"/>
      <c r="Y31" s="5"/>
      <c r="Z31" s="5"/>
    </row>
    <row r="32" spans="1:26" ht="18" customHeight="1">
      <c r="A32" s="5"/>
      <c r="B32" s="20"/>
      <c r="C32" s="20"/>
      <c r="D32" s="5"/>
      <c r="E32" s="5"/>
      <c r="F32" s="5"/>
      <c r="G32" s="33"/>
      <c r="H32" s="5"/>
      <c r="I32" s="5"/>
      <c r="J32" s="5"/>
      <c r="K32" s="5"/>
      <c r="L32" s="5"/>
      <c r="M32" s="5"/>
      <c r="N32" s="5"/>
      <c r="O32" s="5"/>
      <c r="P32" s="5"/>
      <c r="Q32" s="5"/>
      <c r="R32" s="5"/>
      <c r="S32" s="5"/>
      <c r="T32" s="5"/>
      <c r="U32" s="5"/>
      <c r="V32" s="5"/>
      <c r="W32" s="5"/>
      <c r="X32" s="5"/>
      <c r="Y32" s="5"/>
      <c r="Z32" s="5"/>
    </row>
    <row r="33" spans="1:26" ht="18" customHeight="1">
      <c r="A33" s="5"/>
      <c r="B33" s="20" t="s">
        <v>182</v>
      </c>
      <c r="C33" s="20"/>
      <c r="D33" s="20"/>
      <c r="E33" s="5"/>
      <c r="F33" s="5"/>
      <c r="G33" s="5"/>
      <c r="H33" s="5"/>
      <c r="I33" s="5"/>
      <c r="J33" s="5"/>
      <c r="K33" s="5"/>
      <c r="L33" s="5"/>
      <c r="M33" s="5"/>
      <c r="N33" s="20"/>
      <c r="O33" s="20"/>
      <c r="P33" s="20"/>
      <c r="Q33" s="20"/>
      <c r="R33" s="20"/>
      <c r="S33" s="20"/>
      <c r="T33" s="20"/>
      <c r="U33" s="18"/>
      <c r="V33" s="20"/>
      <c r="W33" s="20"/>
      <c r="X33" s="20"/>
      <c r="Y33" s="20"/>
      <c r="Z33" s="5"/>
    </row>
    <row r="34" spans="1:26" ht="18" customHeight="1">
      <c r="A34" s="5"/>
      <c r="B34" s="20"/>
      <c r="C34" s="20"/>
      <c r="D34" s="20"/>
      <c r="E34" s="37"/>
      <c r="F34" s="5"/>
      <c r="G34" s="42"/>
      <c r="I34" s="5"/>
      <c r="K34" s="5"/>
      <c r="M34" s="23"/>
      <c r="N34" s="20"/>
      <c r="O34" s="27"/>
      <c r="P34" s="20"/>
      <c r="Q34" s="20"/>
      <c r="R34" s="20"/>
      <c r="S34" s="20"/>
      <c r="T34" s="20"/>
      <c r="U34" s="18"/>
      <c r="V34" s="20"/>
      <c r="W34" s="20"/>
      <c r="X34" s="20"/>
      <c r="Y34" s="20"/>
      <c r="Z34" s="5"/>
    </row>
    <row r="35" spans="1:26" ht="18" customHeight="1">
      <c r="A35" s="5"/>
      <c r="B35" s="20"/>
      <c r="C35" s="5" t="s">
        <v>176</v>
      </c>
      <c r="D35" s="5" t="s">
        <v>160</v>
      </c>
      <c r="E35" s="5" t="s">
        <v>158</v>
      </c>
      <c r="F35" s="5" t="s">
        <v>0</v>
      </c>
      <c r="G35" s="54">
        <f>E26</f>
        <v>0.688</v>
      </c>
      <c r="H35" s="5" t="s">
        <v>160</v>
      </c>
      <c r="I35" s="54">
        <f>E12</f>
        <v>0.314</v>
      </c>
      <c r="J35" s="5" t="s">
        <v>0</v>
      </c>
      <c r="K35" s="23">
        <f>G35/I35</f>
        <v>2.19</v>
      </c>
      <c r="M35" s="23"/>
      <c r="N35" s="20"/>
      <c r="O35" s="27"/>
      <c r="P35" s="20"/>
      <c r="Q35" s="20"/>
      <c r="R35" s="20"/>
      <c r="S35" s="20"/>
      <c r="T35" s="20"/>
      <c r="U35" s="18"/>
      <c r="V35" s="20"/>
      <c r="W35" s="20"/>
      <c r="X35" s="20"/>
      <c r="Y35" s="20"/>
      <c r="Z35" s="5"/>
    </row>
    <row r="36" spans="1:26" ht="18" customHeight="1">
      <c r="A36" s="5"/>
      <c r="B36" s="20"/>
      <c r="C36" s="20"/>
      <c r="D36" s="20"/>
      <c r="E36" s="37"/>
      <c r="F36" s="5"/>
      <c r="G36" s="42"/>
      <c r="I36" s="5"/>
      <c r="K36" s="5"/>
      <c r="M36" s="23"/>
      <c r="N36" s="20"/>
      <c r="O36" s="27"/>
      <c r="P36" s="20"/>
      <c r="Q36" s="20"/>
      <c r="R36" s="20"/>
      <c r="S36" s="20"/>
      <c r="T36" s="20"/>
      <c r="U36" s="18"/>
      <c r="V36" s="20"/>
      <c r="W36" s="20"/>
      <c r="X36" s="20"/>
      <c r="Y36" s="20"/>
      <c r="Z36" s="5"/>
    </row>
    <row r="37" spans="1:26" ht="18" customHeight="1">
      <c r="A37" s="5"/>
      <c r="B37" s="20" t="s">
        <v>183</v>
      </c>
      <c r="C37" s="20"/>
      <c r="D37" s="20"/>
      <c r="E37" s="20"/>
      <c r="F37" s="20"/>
      <c r="G37" s="20"/>
      <c r="H37" s="20"/>
      <c r="I37" s="20"/>
      <c r="J37" s="20"/>
      <c r="K37" s="20"/>
      <c r="L37" s="20"/>
      <c r="M37" s="20"/>
      <c r="N37" s="20"/>
      <c r="O37" s="48"/>
      <c r="P37" s="20"/>
      <c r="Q37" s="20"/>
      <c r="R37" s="20"/>
      <c r="S37" s="20"/>
      <c r="T37" s="20"/>
      <c r="U37" s="20"/>
      <c r="V37" s="20"/>
      <c r="W37" s="20"/>
      <c r="X37" s="20"/>
      <c r="Y37" s="20"/>
      <c r="Z37" s="5"/>
    </row>
    <row r="38" spans="1:26" ht="18" customHeight="1">
      <c r="A38" s="5"/>
      <c r="B38" s="20"/>
      <c r="C38" s="20"/>
      <c r="D38" s="20"/>
      <c r="E38" s="20"/>
      <c r="F38" s="20"/>
      <c r="G38" s="20"/>
      <c r="H38" s="20"/>
      <c r="I38" s="20"/>
      <c r="J38" s="20"/>
      <c r="K38" s="20"/>
      <c r="L38" s="20"/>
      <c r="M38" s="20"/>
      <c r="N38" s="20"/>
      <c r="O38" s="48"/>
      <c r="P38" s="20"/>
      <c r="Q38" s="20"/>
      <c r="R38" s="20"/>
      <c r="S38" s="20"/>
      <c r="T38" s="20"/>
      <c r="U38" s="20"/>
      <c r="V38" s="20"/>
      <c r="W38" s="20"/>
      <c r="X38" s="20"/>
      <c r="Y38" s="20"/>
      <c r="Z38" s="5"/>
    </row>
    <row r="39" spans="1:26" ht="18" customHeight="1">
      <c r="A39" s="5"/>
      <c r="B39" s="20"/>
      <c r="C39" s="20"/>
      <c r="D39" s="20"/>
      <c r="E39" s="20"/>
      <c r="F39" s="20"/>
      <c r="G39" s="20"/>
      <c r="H39" s="20"/>
      <c r="I39" s="20"/>
      <c r="J39" s="20"/>
      <c r="K39" s="20"/>
      <c r="L39" s="20"/>
      <c r="M39" s="20"/>
      <c r="N39" s="20"/>
      <c r="O39" s="48"/>
      <c r="P39" s="20"/>
      <c r="Q39" s="20"/>
      <c r="R39" s="20"/>
      <c r="S39" s="20"/>
      <c r="T39" s="20"/>
      <c r="U39" s="20"/>
      <c r="V39" s="20"/>
      <c r="W39" s="20"/>
      <c r="X39" s="20"/>
      <c r="Y39" s="20"/>
      <c r="Z39" s="5"/>
    </row>
    <row r="40" spans="1:26" ht="18" customHeight="1">
      <c r="A40" s="5"/>
      <c r="B40" s="20"/>
      <c r="C40" s="20"/>
      <c r="D40" s="20"/>
      <c r="E40" s="20"/>
      <c r="F40" s="20"/>
      <c r="G40" s="20"/>
      <c r="H40" s="20"/>
      <c r="I40" s="20"/>
      <c r="J40" s="20"/>
      <c r="K40" s="20"/>
      <c r="L40" s="20"/>
      <c r="M40" s="20"/>
      <c r="N40" s="20"/>
      <c r="O40" s="48"/>
      <c r="P40" s="20"/>
      <c r="Q40" s="20"/>
      <c r="R40" s="20"/>
      <c r="S40" s="20"/>
      <c r="T40" s="20"/>
      <c r="U40" s="20"/>
      <c r="V40" s="20"/>
      <c r="W40" s="20"/>
      <c r="X40" s="20"/>
      <c r="Y40" s="20"/>
      <c r="Z40" s="5"/>
    </row>
    <row r="41" spans="1:26" ht="18" customHeight="1">
      <c r="A41" s="5"/>
      <c r="B41" s="20"/>
      <c r="C41" s="20"/>
      <c r="D41" s="20"/>
      <c r="E41" s="20"/>
      <c r="F41" s="20"/>
      <c r="G41" s="20"/>
      <c r="H41" s="20"/>
      <c r="I41" s="20"/>
      <c r="J41" s="20"/>
      <c r="K41" s="20"/>
      <c r="L41" s="20"/>
      <c r="M41" s="20"/>
      <c r="N41" s="20"/>
      <c r="O41" s="48"/>
      <c r="P41" s="20"/>
      <c r="Q41" s="20"/>
      <c r="R41" s="20"/>
      <c r="S41" s="20"/>
      <c r="T41" s="20"/>
      <c r="U41" s="20"/>
      <c r="V41" s="20"/>
      <c r="W41" s="20"/>
      <c r="X41" s="20"/>
      <c r="Y41" s="20"/>
      <c r="Z41" s="5"/>
    </row>
    <row r="42" spans="1:26" ht="18" customHeight="1">
      <c r="A42" s="5"/>
      <c r="B42" s="20"/>
      <c r="C42" s="20"/>
      <c r="D42" s="20"/>
      <c r="E42" s="20"/>
      <c r="F42" s="20"/>
      <c r="G42" s="20"/>
      <c r="H42" s="20"/>
      <c r="I42" s="20"/>
      <c r="J42" s="20"/>
      <c r="K42" s="20"/>
      <c r="L42" s="20"/>
      <c r="M42" s="20"/>
      <c r="N42" s="20"/>
      <c r="O42" s="48"/>
      <c r="P42" s="20"/>
      <c r="Q42" s="20"/>
      <c r="R42" s="20"/>
      <c r="S42" s="20"/>
      <c r="T42" s="20"/>
      <c r="U42" s="20"/>
      <c r="V42" s="20"/>
      <c r="W42" s="20"/>
      <c r="X42" s="20"/>
      <c r="Y42" s="20"/>
      <c r="Z42" s="5"/>
    </row>
    <row r="43" spans="1:26" ht="18" customHeight="1">
      <c r="A43" s="5"/>
      <c r="B43" s="20"/>
      <c r="C43" s="20"/>
      <c r="D43" s="20"/>
      <c r="E43" s="20"/>
      <c r="F43" s="20"/>
      <c r="G43" s="20"/>
      <c r="H43" s="20"/>
      <c r="I43" s="20"/>
      <c r="J43" s="20"/>
      <c r="K43" s="20"/>
      <c r="L43" s="20"/>
      <c r="M43" s="20"/>
      <c r="N43" s="20"/>
      <c r="O43" s="48"/>
      <c r="P43" s="20"/>
      <c r="Q43" s="20"/>
      <c r="R43" s="20"/>
      <c r="S43" s="20"/>
      <c r="T43" s="20"/>
      <c r="U43" s="20"/>
      <c r="V43" s="20"/>
      <c r="W43" s="20"/>
      <c r="X43" s="20"/>
      <c r="Y43" s="20"/>
      <c r="Z43" s="5"/>
    </row>
    <row r="44" spans="1:26" ht="18" customHeight="1">
      <c r="A44" s="5"/>
      <c r="B44" s="20"/>
      <c r="C44" s="20"/>
      <c r="D44" s="20"/>
      <c r="E44" s="20"/>
      <c r="F44" s="20"/>
      <c r="G44" s="20"/>
      <c r="H44" s="20"/>
      <c r="I44" s="20"/>
      <c r="J44" s="20"/>
      <c r="K44" s="20"/>
      <c r="L44" s="20"/>
      <c r="M44" s="20"/>
      <c r="N44" s="20"/>
      <c r="O44" s="48"/>
      <c r="P44" s="20"/>
      <c r="Q44" s="20"/>
      <c r="R44" s="20"/>
      <c r="S44" s="20"/>
      <c r="T44" s="20"/>
      <c r="U44" s="20"/>
      <c r="V44" s="20"/>
      <c r="W44" s="20"/>
      <c r="X44" s="20"/>
      <c r="Y44" s="20"/>
      <c r="Z44" s="5"/>
    </row>
    <row r="45" spans="1:26" ht="18" customHeight="1">
      <c r="A45" s="5"/>
      <c r="B45" s="20"/>
      <c r="C45" s="20"/>
      <c r="D45" s="20"/>
      <c r="E45" s="20"/>
      <c r="F45" s="20"/>
      <c r="G45" s="20"/>
      <c r="H45" s="20"/>
      <c r="I45" s="20"/>
      <c r="J45" s="20"/>
      <c r="K45" s="20"/>
      <c r="L45" s="20"/>
      <c r="M45" s="20"/>
      <c r="N45" s="20"/>
      <c r="O45" s="48"/>
      <c r="P45" s="20"/>
      <c r="Q45" s="20"/>
      <c r="R45" s="20"/>
      <c r="S45" s="20"/>
      <c r="T45" s="20"/>
      <c r="U45" s="20"/>
      <c r="V45" s="20"/>
      <c r="W45" s="20"/>
      <c r="X45" s="20"/>
      <c r="Y45" s="20"/>
      <c r="Z45" s="5"/>
    </row>
    <row r="46" spans="1:26" ht="18" customHeight="1">
      <c r="A46" s="5"/>
      <c r="B46" s="20"/>
      <c r="C46" s="20"/>
      <c r="D46" s="20"/>
      <c r="E46" s="20"/>
      <c r="F46" s="20"/>
      <c r="G46" s="20"/>
      <c r="H46" s="20"/>
      <c r="I46" s="20"/>
      <c r="J46" s="20"/>
      <c r="K46" s="20"/>
      <c r="L46" s="20"/>
      <c r="M46" s="20"/>
      <c r="N46" s="20"/>
      <c r="O46" s="48"/>
      <c r="P46" s="20"/>
      <c r="Q46" s="20"/>
      <c r="R46" s="20"/>
      <c r="S46" s="20"/>
      <c r="T46" s="20"/>
      <c r="U46" s="20"/>
      <c r="V46" s="20"/>
      <c r="W46" s="20"/>
      <c r="X46" s="20"/>
      <c r="Y46" s="20"/>
      <c r="Z46" s="5"/>
    </row>
    <row r="47" spans="1:26" ht="18" customHeight="1">
      <c r="A47" s="5"/>
      <c r="B47" s="20"/>
      <c r="C47" s="20"/>
      <c r="D47" s="20"/>
      <c r="E47" s="20"/>
      <c r="F47" s="20"/>
      <c r="G47" s="20"/>
      <c r="H47" s="20"/>
      <c r="I47" s="20"/>
      <c r="J47" s="20"/>
      <c r="K47" s="20"/>
      <c r="L47" s="20"/>
      <c r="M47" s="20"/>
      <c r="N47" s="20"/>
      <c r="O47" s="48"/>
      <c r="P47" s="20"/>
      <c r="Q47" s="20"/>
      <c r="R47" s="20"/>
      <c r="S47" s="20"/>
      <c r="T47" s="20"/>
      <c r="U47" s="20"/>
      <c r="V47" s="20"/>
      <c r="W47" s="20"/>
      <c r="X47" s="20"/>
      <c r="Y47" s="20"/>
      <c r="Z47" s="5"/>
    </row>
    <row r="48" spans="1:26" ht="18" customHeight="1">
      <c r="A48" s="5"/>
      <c r="B48" s="20"/>
      <c r="C48" s="20"/>
      <c r="D48" s="20"/>
      <c r="E48" s="20"/>
      <c r="F48" s="20"/>
      <c r="G48" s="20"/>
      <c r="H48" s="20"/>
      <c r="I48" s="20"/>
      <c r="J48" s="20"/>
      <c r="K48" s="20"/>
      <c r="L48" s="20"/>
      <c r="M48" s="20"/>
      <c r="N48" s="20"/>
      <c r="O48" s="48"/>
      <c r="P48" s="20"/>
      <c r="Q48" s="20"/>
      <c r="R48" s="20"/>
      <c r="S48" s="20"/>
      <c r="T48" s="20"/>
      <c r="U48" s="20"/>
      <c r="V48" s="20"/>
      <c r="W48" s="20"/>
      <c r="X48" s="20"/>
      <c r="Y48" s="20"/>
      <c r="Z48" s="5"/>
    </row>
    <row r="49" spans="1:26" ht="18" customHeight="1">
      <c r="A49" s="5"/>
      <c r="B49" s="20"/>
      <c r="C49" s="20"/>
      <c r="D49" s="20"/>
      <c r="E49" s="20"/>
      <c r="F49" s="20"/>
      <c r="G49" s="20"/>
      <c r="H49" s="20"/>
      <c r="I49" s="20"/>
      <c r="J49" s="20"/>
      <c r="K49" s="20"/>
      <c r="L49" s="20"/>
      <c r="M49" s="20"/>
      <c r="N49" s="20"/>
      <c r="O49" s="48"/>
      <c r="P49" s="20"/>
      <c r="Q49" s="20"/>
      <c r="R49" s="20"/>
      <c r="S49" s="20"/>
      <c r="T49" s="20"/>
      <c r="U49" s="20"/>
      <c r="V49" s="20"/>
      <c r="W49" s="20"/>
      <c r="X49" s="20"/>
      <c r="Y49" s="20"/>
      <c r="Z49" s="5"/>
    </row>
    <row r="50" spans="1:26" ht="18" customHeight="1">
      <c r="A50" s="5"/>
      <c r="B50" s="20"/>
      <c r="C50" s="5" t="s">
        <v>184</v>
      </c>
      <c r="D50" s="5" t="s">
        <v>0</v>
      </c>
      <c r="E50" s="5" t="s">
        <v>185</v>
      </c>
      <c r="F50" s="5" t="s">
        <v>165</v>
      </c>
      <c r="G50" s="5" t="s">
        <v>186</v>
      </c>
      <c r="H50" s="5" t="s">
        <v>0</v>
      </c>
      <c r="I50" s="36">
        <v>8</v>
      </c>
      <c r="J50" s="5" t="s">
        <v>165</v>
      </c>
      <c r="K50" s="23">
        <f>O15</f>
        <v>0.4</v>
      </c>
      <c r="L50" s="5" t="s">
        <v>0</v>
      </c>
      <c r="M50" s="23">
        <f>I50*K50</f>
        <v>3.2</v>
      </c>
      <c r="N50" s="20" t="s">
        <v>54</v>
      </c>
      <c r="O50" s="48"/>
      <c r="P50" s="20"/>
      <c r="Q50" s="20"/>
      <c r="R50" s="20"/>
      <c r="S50" s="20"/>
      <c r="T50" s="20"/>
      <c r="U50" s="20"/>
      <c r="V50" s="20"/>
      <c r="W50" s="20"/>
      <c r="X50" s="20"/>
      <c r="Y50" s="20"/>
      <c r="Z50" s="5"/>
    </row>
    <row r="51" spans="1:26" ht="18" customHeight="1">
      <c r="A51" s="5"/>
      <c r="B51" s="20"/>
      <c r="C51" s="20"/>
      <c r="D51" s="20"/>
      <c r="E51" s="20"/>
      <c r="F51" s="20"/>
      <c r="G51" s="20"/>
      <c r="H51" s="20"/>
      <c r="I51" s="20"/>
      <c r="J51" s="20"/>
      <c r="K51" s="20"/>
      <c r="L51" s="20"/>
      <c r="M51" s="20"/>
      <c r="N51" s="20"/>
      <c r="O51" s="48"/>
      <c r="P51" s="20"/>
      <c r="Q51" s="20"/>
      <c r="R51" s="20"/>
      <c r="S51" s="20"/>
      <c r="T51" s="20"/>
      <c r="U51" s="20"/>
      <c r="V51" s="20"/>
      <c r="W51" s="20"/>
      <c r="X51" s="20"/>
      <c r="Y51" s="20"/>
      <c r="Z51" s="5"/>
    </row>
    <row r="52" spans="1:26" ht="18" customHeight="1">
      <c r="A52" s="5"/>
      <c r="B52" s="20"/>
      <c r="C52" s="20"/>
      <c r="D52" s="20"/>
      <c r="E52" s="22" t="s">
        <v>166</v>
      </c>
      <c r="F52" s="5" t="s">
        <v>5</v>
      </c>
      <c r="G52" s="20" t="s">
        <v>169</v>
      </c>
      <c r="H52" s="5"/>
      <c r="I52" s="5"/>
      <c r="J52" s="5"/>
      <c r="K52" s="5"/>
      <c r="L52" s="5" t="s">
        <v>150</v>
      </c>
      <c r="M52" s="23">
        <f>O15</f>
        <v>0.4</v>
      </c>
      <c r="N52" s="5" t="s">
        <v>54</v>
      </c>
      <c r="O52" s="20"/>
      <c r="R52" s="20"/>
      <c r="S52" s="20"/>
      <c r="T52" s="20"/>
      <c r="U52" s="20"/>
      <c r="V52" s="20"/>
      <c r="W52" s="20"/>
      <c r="X52" s="20"/>
      <c r="Y52" s="20"/>
      <c r="Z52" s="5"/>
    </row>
    <row r="53" spans="1:26" ht="18" customHeight="1">
      <c r="A53" s="5"/>
      <c r="B53" s="20"/>
      <c r="C53" s="20"/>
      <c r="D53" s="20"/>
      <c r="E53" s="22" t="s">
        <v>187</v>
      </c>
      <c r="F53" s="5" t="s">
        <v>5</v>
      </c>
      <c r="G53" s="20" t="s">
        <v>188</v>
      </c>
      <c r="H53" s="5"/>
      <c r="I53" s="5"/>
      <c r="J53" s="5"/>
      <c r="K53" s="5"/>
      <c r="L53" s="5"/>
      <c r="M53" s="5"/>
      <c r="N53" s="5"/>
      <c r="O53" s="25"/>
      <c r="P53" s="5"/>
      <c r="Q53" s="20"/>
      <c r="R53" s="20"/>
      <c r="S53" s="20"/>
      <c r="T53" s="20"/>
      <c r="U53" s="20"/>
      <c r="V53" s="20"/>
      <c r="W53" s="20"/>
      <c r="X53" s="20"/>
      <c r="Y53" s="20"/>
      <c r="Z53" s="5"/>
    </row>
    <row r="54" spans="1:26" ht="18" customHeight="1">
      <c r="A54" s="5"/>
      <c r="B54" s="20"/>
      <c r="C54" s="20"/>
      <c r="D54" s="20"/>
      <c r="E54" s="20"/>
      <c r="F54" s="20"/>
      <c r="G54" s="20"/>
      <c r="H54" s="20"/>
      <c r="I54" s="20"/>
      <c r="J54" s="20"/>
      <c r="K54" s="20"/>
      <c r="L54" s="20"/>
      <c r="M54" s="20"/>
      <c r="N54" s="20"/>
      <c r="O54" s="49"/>
      <c r="P54" s="20"/>
      <c r="Q54" s="20"/>
      <c r="R54" s="20"/>
      <c r="S54" s="20"/>
      <c r="T54" s="20"/>
      <c r="U54" s="20"/>
      <c r="V54" s="20"/>
      <c r="W54" s="20"/>
      <c r="X54" s="20"/>
      <c r="Y54" s="20"/>
      <c r="Z54" s="5"/>
    </row>
    <row r="55" spans="1:26" ht="18" customHeight="1">
      <c r="A55" s="5"/>
      <c r="B55" s="20" t="s">
        <v>189</v>
      </c>
      <c r="C55" s="20"/>
      <c r="D55" s="20"/>
      <c r="E55" s="20"/>
      <c r="F55" s="20"/>
      <c r="G55" s="20"/>
      <c r="H55" s="20"/>
      <c r="I55" s="20"/>
      <c r="J55" s="20"/>
      <c r="K55" s="20"/>
      <c r="L55" s="20"/>
      <c r="M55" s="20"/>
      <c r="N55" s="20"/>
      <c r="O55" s="20"/>
      <c r="P55" s="20"/>
      <c r="Q55" s="20"/>
      <c r="R55" s="20"/>
      <c r="S55" s="20"/>
      <c r="T55" s="20"/>
      <c r="U55" s="20"/>
      <c r="V55" s="20"/>
      <c r="W55" s="20"/>
      <c r="X55" s="20"/>
      <c r="Y55" s="20"/>
      <c r="Z55" s="5"/>
    </row>
    <row r="56" spans="1:26" ht="18" customHeight="1">
      <c r="A56" s="5"/>
      <c r="B56" s="20"/>
      <c r="C56" s="20"/>
      <c r="D56" s="20"/>
      <c r="E56" s="20"/>
      <c r="F56" s="20"/>
      <c r="G56" s="20"/>
      <c r="H56" s="20"/>
      <c r="I56" s="20"/>
      <c r="J56" s="20"/>
      <c r="K56" s="20"/>
      <c r="L56" s="20"/>
      <c r="M56" s="20"/>
      <c r="N56" s="20"/>
      <c r="O56" s="20"/>
      <c r="P56" s="20"/>
      <c r="Q56" s="20"/>
      <c r="R56" s="20"/>
      <c r="S56" s="20"/>
      <c r="T56" s="5"/>
      <c r="U56" s="5"/>
      <c r="V56" s="5"/>
      <c r="W56" s="5"/>
      <c r="X56" s="5"/>
      <c r="Y56" s="5"/>
      <c r="Z56" s="5"/>
    </row>
    <row r="57" spans="1:26" ht="18" customHeight="1">
      <c r="A57" s="5"/>
      <c r="B57" s="20"/>
      <c r="C57" s="60" t="s">
        <v>190</v>
      </c>
      <c r="D57" s="60"/>
      <c r="E57" s="60"/>
      <c r="F57" s="20" t="s">
        <v>0</v>
      </c>
      <c r="G57" s="23">
        <v>0.8</v>
      </c>
      <c r="H57" s="20" t="s">
        <v>54</v>
      </c>
      <c r="I57" s="41" t="s">
        <v>194</v>
      </c>
      <c r="J57" s="20"/>
      <c r="K57" s="20"/>
      <c r="L57" s="20"/>
      <c r="M57" s="20"/>
      <c r="N57" s="20"/>
      <c r="O57" s="20"/>
      <c r="P57" s="20"/>
      <c r="Q57" s="20"/>
      <c r="R57" s="20"/>
      <c r="S57" s="20"/>
      <c r="T57" s="5"/>
      <c r="U57" s="5"/>
      <c r="V57" s="5"/>
      <c r="W57" s="5"/>
      <c r="X57" s="5"/>
      <c r="Y57" s="5"/>
      <c r="Z57" s="5"/>
    </row>
    <row r="58" spans="2:19" ht="18" customHeight="1">
      <c r="B58" s="18"/>
      <c r="C58" s="60" t="s">
        <v>191</v>
      </c>
      <c r="D58" s="60"/>
      <c r="E58" s="60"/>
      <c r="F58" s="18" t="s">
        <v>0</v>
      </c>
      <c r="G58" s="23">
        <f>M50</f>
        <v>3.2</v>
      </c>
      <c r="H58" s="18" t="s">
        <v>54</v>
      </c>
      <c r="I58" s="18"/>
      <c r="J58" s="18"/>
      <c r="K58" s="18"/>
      <c r="L58" s="18"/>
      <c r="M58" s="18"/>
      <c r="N58" s="18"/>
      <c r="O58" s="18"/>
      <c r="P58" s="18"/>
      <c r="Q58" s="18"/>
      <c r="R58" s="18"/>
      <c r="S58" s="18"/>
    </row>
    <row r="59" spans="2:19" ht="18" customHeight="1">
      <c r="B59" s="18"/>
      <c r="C59" s="60" t="s">
        <v>192</v>
      </c>
      <c r="D59" s="60"/>
      <c r="E59" s="60"/>
      <c r="F59" s="18" t="s">
        <v>0</v>
      </c>
      <c r="G59" s="23">
        <f>G57</f>
        <v>0.8</v>
      </c>
      <c r="H59" s="18" t="s">
        <v>54</v>
      </c>
      <c r="I59" s="41" t="s">
        <v>193</v>
      </c>
      <c r="J59" s="18"/>
      <c r="K59" s="18"/>
      <c r="L59" s="18"/>
      <c r="M59" s="18"/>
      <c r="N59" s="18"/>
      <c r="O59" s="18"/>
      <c r="P59" s="18"/>
      <c r="Q59" s="18"/>
      <c r="R59" s="18"/>
      <c r="S59" s="18"/>
    </row>
    <row r="60" spans="2:19" ht="18" customHeight="1">
      <c r="B60" s="18"/>
      <c r="C60" s="18"/>
      <c r="D60" s="18"/>
      <c r="E60" s="18"/>
      <c r="F60" s="18"/>
      <c r="G60" s="18"/>
      <c r="H60" s="18"/>
      <c r="I60" s="18"/>
      <c r="J60" s="18"/>
      <c r="K60" s="18"/>
      <c r="L60" s="18"/>
      <c r="M60" s="18"/>
      <c r="N60" s="18"/>
      <c r="O60" s="18"/>
      <c r="P60" s="18"/>
      <c r="Q60" s="18"/>
      <c r="R60" s="18"/>
      <c r="S60" s="18"/>
    </row>
    <row r="61" spans="3:19" ht="18" customHeight="1">
      <c r="C61" s="18"/>
      <c r="D61" s="18"/>
      <c r="E61" s="18"/>
      <c r="F61" s="18"/>
      <c r="G61" s="18"/>
      <c r="H61" s="18"/>
      <c r="I61" s="18"/>
      <c r="J61" s="18"/>
      <c r="K61" s="18"/>
      <c r="L61" s="18"/>
      <c r="M61" s="18"/>
      <c r="N61" s="18"/>
      <c r="O61" s="18"/>
      <c r="P61" s="18"/>
      <c r="Q61" s="18"/>
      <c r="R61" s="18"/>
      <c r="S61" s="18"/>
    </row>
    <row r="62" spans="2:19" ht="12">
      <c r="B62" s="18"/>
      <c r="C62" s="18"/>
      <c r="D62" s="18"/>
      <c r="E62" s="18"/>
      <c r="F62" s="18"/>
      <c r="G62" s="18"/>
      <c r="H62" s="18"/>
      <c r="I62" s="18"/>
      <c r="J62" s="18"/>
      <c r="K62" s="18"/>
      <c r="L62" s="18"/>
      <c r="M62" s="18"/>
      <c r="N62" s="18"/>
      <c r="O62" s="18"/>
      <c r="P62" s="18"/>
      <c r="Q62" s="18"/>
      <c r="R62" s="18"/>
      <c r="S62" s="18"/>
    </row>
    <row r="63" spans="2:19" ht="12">
      <c r="B63" s="18"/>
      <c r="C63" s="18"/>
      <c r="D63" s="18"/>
      <c r="E63" s="18"/>
      <c r="F63" s="18"/>
      <c r="G63" s="18"/>
      <c r="H63" s="18"/>
      <c r="I63" s="18"/>
      <c r="J63" s="18"/>
      <c r="K63" s="18"/>
      <c r="L63" s="18"/>
      <c r="M63" s="18"/>
      <c r="N63" s="18"/>
      <c r="O63" s="18"/>
      <c r="P63" s="18"/>
      <c r="Q63" s="18"/>
      <c r="R63" s="18"/>
      <c r="S63" s="18"/>
    </row>
    <row r="64" spans="2:19" ht="12">
      <c r="B64" s="18"/>
      <c r="C64" s="18"/>
      <c r="D64" s="18"/>
      <c r="E64" s="18"/>
      <c r="F64" s="18"/>
      <c r="G64" s="18"/>
      <c r="H64" s="18"/>
      <c r="I64" s="18"/>
      <c r="J64" s="18"/>
      <c r="K64" s="18"/>
      <c r="L64" s="18"/>
      <c r="M64" s="18"/>
      <c r="N64" s="18"/>
      <c r="O64" s="18"/>
      <c r="P64" s="18"/>
      <c r="Q64" s="18"/>
      <c r="R64" s="18"/>
      <c r="S64" s="18"/>
    </row>
  </sheetData>
  <sheetProtection/>
  <mergeCells count="6">
    <mergeCell ref="G7:H7"/>
    <mergeCell ref="C57:E57"/>
    <mergeCell ref="C58:E58"/>
    <mergeCell ref="C59:E59"/>
    <mergeCell ref="E12:F12"/>
    <mergeCell ref="E26:F26"/>
  </mergeCells>
  <printOptions/>
  <pageMargins left="1.1811023622047245" right="0.5905511811023623" top="1.1811023622047245" bottom="0.7874015748031497" header="0.5118110236220472" footer="0.5118110236220472"/>
  <pageSetup blackAndWhite="1" horizontalDpi="600" verticalDpi="600" orientation="portrait" paperSize="9" r:id="rId2"/>
  <rowBreaks count="1" manualBreakCount="1">
    <brk id="36" max="255" man="1"/>
  </rowBreaks>
  <drawing r:id="rId1"/>
</worksheet>
</file>

<file path=xl/worksheets/sheet6.xml><?xml version="1.0" encoding="utf-8"?>
<worksheet xmlns="http://schemas.openxmlformats.org/spreadsheetml/2006/main" xmlns:r="http://schemas.openxmlformats.org/officeDocument/2006/relationships">
  <dimension ref="A1:Z25"/>
  <sheetViews>
    <sheetView zoomScalePageLayoutView="0" workbookViewId="0" topLeftCell="A1">
      <selection activeCell="K35" sqref="K35"/>
    </sheetView>
  </sheetViews>
  <sheetFormatPr defaultColWidth="9.00390625" defaultRowHeight="12.75"/>
  <cols>
    <col min="1" max="2" width="3.75390625" style="1" customWidth="1"/>
    <col min="3" max="3" width="6.75390625" style="1" customWidth="1"/>
    <col min="4" max="4" width="2.75390625" style="1" customWidth="1"/>
    <col min="5" max="5" width="6.75390625" style="1" customWidth="1"/>
    <col min="6" max="6" width="2.75390625" style="1" customWidth="1"/>
    <col min="7" max="7" width="6.75390625" style="1" customWidth="1"/>
    <col min="8" max="8" width="2.75390625" style="1" customWidth="1"/>
    <col min="9" max="9" width="6.75390625" style="1" customWidth="1"/>
    <col min="10" max="10" width="2.75390625" style="1" customWidth="1"/>
    <col min="11" max="11" width="6.75390625" style="1" customWidth="1"/>
    <col min="12" max="12" width="2.75390625" style="1" customWidth="1"/>
    <col min="13" max="13" width="6.75390625" style="1" customWidth="1"/>
    <col min="14" max="14" width="2.75390625" style="1" customWidth="1"/>
    <col min="15" max="15" width="6.75390625" style="1" customWidth="1"/>
    <col min="16" max="16" width="2.75390625" style="1" customWidth="1"/>
    <col min="17" max="17" width="6.75390625" style="1" customWidth="1"/>
    <col min="18" max="18" width="2.75390625" style="1" customWidth="1"/>
    <col min="19" max="19" width="6.75390625" style="1" customWidth="1"/>
    <col min="20" max="20" width="2.75390625" style="1" customWidth="1"/>
    <col min="21" max="16384" width="9.125" style="1" customWidth="1"/>
  </cols>
  <sheetData>
    <row r="1" spans="1:10" ht="23.25" customHeight="1">
      <c r="A1" s="19" t="s">
        <v>153</v>
      </c>
      <c r="C1" s="16"/>
      <c r="D1" s="17"/>
      <c r="J1" s="44" t="s">
        <v>154</v>
      </c>
    </row>
    <row r="2" spans="2:9" ht="15" customHeight="1">
      <c r="B2" s="15"/>
      <c r="C2" s="16"/>
      <c r="D2" s="17"/>
      <c r="I2" s="18"/>
    </row>
    <row r="3" spans="1:26" ht="18" customHeight="1">
      <c r="A3" s="5"/>
      <c r="B3" s="37"/>
      <c r="C3" s="20" t="s">
        <v>94</v>
      </c>
      <c r="D3" s="20"/>
      <c r="E3" s="20"/>
      <c r="F3" s="20"/>
      <c r="G3" s="20"/>
      <c r="H3" s="20"/>
      <c r="I3" s="20"/>
      <c r="J3" s="5"/>
      <c r="K3" s="20"/>
      <c r="L3" s="20"/>
      <c r="M3" s="20"/>
      <c r="N3" s="20"/>
      <c r="O3" s="5"/>
      <c r="P3" s="5"/>
      <c r="Q3" s="5"/>
      <c r="R3" s="5"/>
      <c r="S3" s="5"/>
      <c r="T3" s="5"/>
      <c r="U3" s="5"/>
      <c r="V3" s="5"/>
      <c r="W3" s="5"/>
      <c r="X3" s="5"/>
      <c r="Y3" s="5"/>
      <c r="Z3" s="5"/>
    </row>
    <row r="4" spans="1:26" ht="18" customHeight="1">
      <c r="A4" s="5"/>
      <c r="B4" s="37"/>
      <c r="C4" s="20" t="s">
        <v>127</v>
      </c>
      <c r="D4" s="20"/>
      <c r="E4" s="20"/>
      <c r="F4" s="20"/>
      <c r="G4" s="20"/>
      <c r="H4" s="20"/>
      <c r="I4" s="20"/>
      <c r="J4" s="5"/>
      <c r="K4" s="20"/>
      <c r="L4" s="20"/>
      <c r="M4" s="20"/>
      <c r="N4" s="20"/>
      <c r="O4" s="5"/>
      <c r="P4" s="5"/>
      <c r="Q4" s="5"/>
      <c r="R4" s="5"/>
      <c r="S4" s="5"/>
      <c r="T4" s="5"/>
      <c r="U4" s="5"/>
      <c r="V4" s="5"/>
      <c r="W4" s="5"/>
      <c r="X4" s="5"/>
      <c r="Y4" s="5"/>
      <c r="Z4" s="5"/>
    </row>
    <row r="5" spans="1:26" ht="18" customHeight="1">
      <c r="A5" s="5"/>
      <c r="B5" s="37"/>
      <c r="C5" s="20"/>
      <c r="D5" s="5"/>
      <c r="E5" s="5"/>
      <c r="F5" s="5"/>
      <c r="G5" s="5"/>
      <c r="H5" s="5"/>
      <c r="I5" s="20"/>
      <c r="J5" s="5"/>
      <c r="K5" s="5"/>
      <c r="L5" s="5"/>
      <c r="M5" s="5"/>
      <c r="N5" s="5"/>
      <c r="O5" s="5"/>
      <c r="P5" s="5"/>
      <c r="Q5" s="5"/>
      <c r="R5" s="5"/>
      <c r="S5" s="5"/>
      <c r="T5" s="5"/>
      <c r="U5" s="5"/>
      <c r="V5" s="5"/>
      <c r="W5" s="5"/>
      <c r="X5" s="5"/>
      <c r="Y5" s="5"/>
      <c r="Z5" s="5"/>
    </row>
    <row r="6" spans="1:26" ht="18" customHeight="1">
      <c r="A6" s="5"/>
      <c r="B6" s="37"/>
      <c r="C6" s="5"/>
      <c r="D6" s="20"/>
      <c r="E6" s="5" t="s">
        <v>128</v>
      </c>
      <c r="F6" s="5" t="s">
        <v>129</v>
      </c>
      <c r="G6" s="5">
        <v>2</v>
      </c>
      <c r="H6" s="5" t="s">
        <v>130</v>
      </c>
      <c r="I6" s="5" t="s">
        <v>131</v>
      </c>
      <c r="J6" s="5"/>
      <c r="K6" s="5"/>
      <c r="L6" s="5"/>
      <c r="M6" s="5"/>
      <c r="N6" s="5"/>
      <c r="O6" s="5"/>
      <c r="P6" s="5"/>
      <c r="Q6" s="5"/>
      <c r="R6" s="5"/>
      <c r="S6" s="5"/>
      <c r="T6" s="5"/>
      <c r="U6" s="5"/>
      <c r="V6" s="5"/>
      <c r="W6" s="5"/>
      <c r="X6" s="5"/>
      <c r="Y6" s="5"/>
      <c r="Z6" s="5"/>
    </row>
    <row r="7" spans="1:26" ht="18" customHeight="1">
      <c r="A7" s="5"/>
      <c r="B7" s="37"/>
      <c r="C7" s="20"/>
      <c r="D7" s="5"/>
      <c r="E7" s="5"/>
      <c r="F7" s="5"/>
      <c r="G7" s="5"/>
      <c r="H7" s="5"/>
      <c r="I7" s="20"/>
      <c r="J7" s="5"/>
      <c r="K7" s="5"/>
      <c r="L7" s="5"/>
      <c r="M7" s="5"/>
      <c r="N7" s="5"/>
      <c r="O7" s="5"/>
      <c r="P7" s="5"/>
      <c r="Q7" s="5"/>
      <c r="R7" s="5"/>
      <c r="S7" s="5"/>
      <c r="T7" s="5"/>
      <c r="U7" s="5"/>
      <c r="V7" s="5"/>
      <c r="W7" s="5"/>
      <c r="X7" s="5"/>
      <c r="Y7" s="5"/>
      <c r="Z7" s="5"/>
    </row>
    <row r="8" spans="1:26" ht="18" customHeight="1">
      <c r="A8" s="5"/>
      <c r="B8" s="37"/>
      <c r="C8" s="5"/>
      <c r="D8" s="5"/>
      <c r="E8" s="23">
        <f>O10</f>
        <v>2.09</v>
      </c>
      <c r="F8" s="1" t="s">
        <v>132</v>
      </c>
      <c r="G8" s="60" t="s">
        <v>129</v>
      </c>
      <c r="H8" s="60"/>
      <c r="I8" s="5">
        <v>2</v>
      </c>
      <c r="J8" s="5" t="s">
        <v>130</v>
      </c>
      <c r="K8" s="23">
        <f>O12</f>
        <v>0.8</v>
      </c>
      <c r="L8" s="5" t="s">
        <v>133</v>
      </c>
      <c r="M8" s="23">
        <f>I8*K8</f>
        <v>1.6</v>
      </c>
      <c r="N8" s="5" t="s">
        <v>132</v>
      </c>
      <c r="O8" s="27" t="s">
        <v>134</v>
      </c>
      <c r="P8" s="5"/>
      <c r="Q8" s="5"/>
      <c r="R8" s="5"/>
      <c r="S8" s="5"/>
      <c r="T8" s="5"/>
      <c r="U8" s="5"/>
      <c r="V8" s="5"/>
      <c r="W8" s="5"/>
      <c r="X8" s="5"/>
      <c r="Y8" s="5"/>
      <c r="Z8" s="5"/>
    </row>
    <row r="9" spans="1:26" ht="18" customHeight="1">
      <c r="A9" s="5"/>
      <c r="B9" s="37"/>
      <c r="C9" s="5"/>
      <c r="D9" s="5"/>
      <c r="E9" s="22"/>
      <c r="F9" s="5"/>
      <c r="G9" s="20"/>
      <c r="H9" s="5"/>
      <c r="I9" s="20"/>
      <c r="J9" s="5"/>
      <c r="K9" s="5"/>
      <c r="L9" s="5"/>
      <c r="M9" s="5"/>
      <c r="N9" s="5"/>
      <c r="O9" s="5"/>
      <c r="P9" s="5"/>
      <c r="Q9" s="5"/>
      <c r="R9" s="5"/>
      <c r="S9" s="5"/>
      <c r="T9" s="5"/>
      <c r="U9" s="5"/>
      <c r="V9" s="5"/>
      <c r="W9" s="5"/>
      <c r="X9" s="5"/>
      <c r="Y9" s="5"/>
      <c r="Z9" s="5"/>
    </row>
    <row r="10" spans="1:26" ht="18" customHeight="1">
      <c r="A10" s="5"/>
      <c r="B10" s="37"/>
      <c r="C10" s="5"/>
      <c r="D10" s="5"/>
      <c r="E10" s="22"/>
      <c r="F10" s="5"/>
      <c r="G10" s="5" t="s">
        <v>128</v>
      </c>
      <c r="H10" s="5" t="s">
        <v>135</v>
      </c>
      <c r="I10" s="20" t="s">
        <v>136</v>
      </c>
      <c r="J10" s="5"/>
      <c r="K10" s="5"/>
      <c r="L10" s="5"/>
      <c r="M10" s="5"/>
      <c r="N10" s="5" t="s">
        <v>137</v>
      </c>
      <c r="O10" s="25">
        <v>2.09</v>
      </c>
      <c r="P10" s="5" t="s">
        <v>132</v>
      </c>
      <c r="R10" s="5"/>
      <c r="S10" s="5"/>
      <c r="T10" s="5"/>
      <c r="U10" s="5"/>
      <c r="V10" s="5"/>
      <c r="W10" s="5"/>
      <c r="X10" s="5"/>
      <c r="Y10" s="5"/>
      <c r="Z10" s="5"/>
    </row>
    <row r="11" spans="1:26" ht="18" customHeight="1">
      <c r="A11" s="5"/>
      <c r="B11" s="37"/>
      <c r="C11" s="5"/>
      <c r="D11" s="5"/>
      <c r="E11" s="22"/>
      <c r="F11" s="5"/>
      <c r="G11" s="5"/>
      <c r="H11" s="5"/>
      <c r="I11" s="41" t="s">
        <v>195</v>
      </c>
      <c r="J11" s="5"/>
      <c r="L11" s="5"/>
      <c r="M11" s="5"/>
      <c r="N11" s="5"/>
      <c r="O11" s="25"/>
      <c r="P11" s="5"/>
      <c r="Q11" s="20"/>
      <c r="R11" s="5"/>
      <c r="S11" s="5"/>
      <c r="T11" s="5"/>
      <c r="U11" s="5"/>
      <c r="V11" s="5"/>
      <c r="W11" s="5"/>
      <c r="X11" s="5"/>
      <c r="Y11" s="5"/>
      <c r="Z11" s="5"/>
    </row>
    <row r="12" spans="1:26" ht="18" customHeight="1">
      <c r="A12" s="5"/>
      <c r="B12" s="37"/>
      <c r="C12" s="20"/>
      <c r="D12" s="5"/>
      <c r="E12" s="5"/>
      <c r="F12" s="5"/>
      <c r="G12" s="5" t="s">
        <v>96</v>
      </c>
      <c r="H12" s="5" t="s">
        <v>5</v>
      </c>
      <c r="I12" s="20" t="s">
        <v>95</v>
      </c>
      <c r="J12" s="5"/>
      <c r="K12" s="5"/>
      <c r="L12" s="5"/>
      <c r="M12" s="5"/>
      <c r="N12" s="5" t="s">
        <v>138</v>
      </c>
      <c r="O12" s="23">
        <f>'移動礫径'!G59</f>
        <v>0.8</v>
      </c>
      <c r="P12" s="5" t="s">
        <v>54</v>
      </c>
      <c r="Q12" s="5"/>
      <c r="R12" s="5"/>
      <c r="S12" s="5"/>
      <c r="T12" s="5"/>
      <c r="U12" s="5"/>
      <c r="V12" s="5"/>
      <c r="W12" s="5"/>
      <c r="X12" s="5"/>
      <c r="Y12" s="5"/>
      <c r="Z12" s="5"/>
    </row>
    <row r="13" spans="1:26" ht="18" customHeight="1">
      <c r="A13" s="5"/>
      <c r="B13" s="20"/>
      <c r="C13" s="20"/>
      <c r="D13" s="20"/>
      <c r="E13" s="5"/>
      <c r="F13" s="5"/>
      <c r="G13" s="5"/>
      <c r="H13" s="5"/>
      <c r="I13" s="5"/>
      <c r="J13" s="5"/>
      <c r="K13" s="5"/>
      <c r="L13" s="5"/>
      <c r="M13" s="5"/>
      <c r="N13" s="5"/>
      <c r="O13" s="41"/>
      <c r="P13" s="5"/>
      <c r="Q13" s="5"/>
      <c r="R13" s="5"/>
      <c r="S13" s="5"/>
      <c r="T13" s="5"/>
      <c r="U13" s="5"/>
      <c r="V13" s="5"/>
      <c r="W13" s="5"/>
      <c r="X13" s="5"/>
      <c r="Y13" s="5"/>
      <c r="Z13" s="5"/>
    </row>
    <row r="14" spans="1:26" ht="18" customHeight="1">
      <c r="A14" s="5"/>
      <c r="B14" s="20"/>
      <c r="C14" s="20"/>
      <c r="D14" s="20"/>
      <c r="E14" s="5"/>
      <c r="F14" s="5"/>
      <c r="G14" s="5"/>
      <c r="H14" s="5"/>
      <c r="I14" s="5"/>
      <c r="J14" s="5"/>
      <c r="K14" s="5"/>
      <c r="L14" s="5"/>
      <c r="M14" s="5"/>
      <c r="N14" s="5"/>
      <c r="O14" s="5"/>
      <c r="P14" s="5"/>
      <c r="Q14" s="5"/>
      <c r="R14" s="5"/>
      <c r="S14" s="5"/>
      <c r="T14" s="5"/>
      <c r="U14" s="5"/>
      <c r="V14" s="5"/>
      <c r="W14" s="5"/>
      <c r="X14" s="5"/>
      <c r="Y14" s="5"/>
      <c r="Z14" s="5"/>
    </row>
    <row r="15" spans="1:26" ht="18" customHeight="1">
      <c r="A15" s="5"/>
      <c r="B15" s="20"/>
      <c r="C15" s="20" t="s">
        <v>139</v>
      </c>
      <c r="D15" s="20"/>
      <c r="E15" s="5"/>
      <c r="F15" s="5"/>
      <c r="G15" s="5"/>
      <c r="H15" s="5"/>
      <c r="I15" s="5"/>
      <c r="J15" s="5"/>
      <c r="K15" s="5"/>
      <c r="L15" s="5"/>
      <c r="M15" s="5"/>
      <c r="N15" s="5"/>
      <c r="O15" s="5"/>
      <c r="P15" s="5"/>
      <c r="Q15" s="5"/>
      <c r="R15" s="5"/>
      <c r="S15" s="5"/>
      <c r="T15" s="5"/>
      <c r="U15" s="5"/>
      <c r="V15" s="5"/>
      <c r="W15" s="5"/>
      <c r="X15" s="5"/>
      <c r="Y15" s="5"/>
      <c r="Z15" s="5"/>
    </row>
    <row r="16" spans="1:26" ht="18" customHeight="1">
      <c r="A16" s="5"/>
      <c r="B16" s="20"/>
      <c r="C16" s="20"/>
      <c r="D16" s="20"/>
      <c r="E16" s="5"/>
      <c r="F16" s="5"/>
      <c r="G16" s="5"/>
      <c r="H16" s="5"/>
      <c r="I16" s="5"/>
      <c r="J16" s="5"/>
      <c r="K16" s="5"/>
      <c r="L16" s="5"/>
      <c r="M16" s="5"/>
      <c r="N16" s="5"/>
      <c r="O16" s="5"/>
      <c r="P16" s="5"/>
      <c r="Q16" s="5"/>
      <c r="R16" s="5"/>
      <c r="S16" s="5"/>
      <c r="T16" s="5"/>
      <c r="U16" s="5"/>
      <c r="V16" s="5"/>
      <c r="W16" s="5"/>
      <c r="X16" s="5"/>
      <c r="Y16" s="5"/>
      <c r="Z16" s="5"/>
    </row>
    <row r="17" spans="1:26" ht="18" customHeight="1">
      <c r="A17" s="5"/>
      <c r="B17" s="20"/>
      <c r="C17" s="20"/>
      <c r="D17" s="20"/>
      <c r="E17" s="37" t="s">
        <v>140</v>
      </c>
      <c r="F17" s="5" t="s">
        <v>141</v>
      </c>
      <c r="G17" s="5" t="s">
        <v>142</v>
      </c>
      <c r="H17" s="5" t="s">
        <v>143</v>
      </c>
      <c r="I17" s="5" t="s">
        <v>144</v>
      </c>
      <c r="J17" s="5"/>
      <c r="K17" s="5"/>
      <c r="L17" s="5"/>
      <c r="M17" s="5"/>
      <c r="N17" s="5"/>
      <c r="O17" s="5"/>
      <c r="P17" s="5"/>
      <c r="Q17" s="5"/>
      <c r="R17" s="5"/>
      <c r="S17" s="5"/>
      <c r="T17" s="5"/>
      <c r="U17" s="5"/>
      <c r="V17" s="5"/>
      <c r="W17" s="5"/>
      <c r="X17" s="5"/>
      <c r="Y17" s="5"/>
      <c r="Z17" s="5"/>
    </row>
    <row r="18" spans="1:26" ht="18" customHeight="1">
      <c r="A18" s="5"/>
      <c r="B18" s="20"/>
      <c r="C18" s="20"/>
      <c r="D18" s="20"/>
      <c r="E18" s="5"/>
      <c r="F18" s="5"/>
      <c r="G18" s="5"/>
      <c r="H18" s="5"/>
      <c r="I18" s="5"/>
      <c r="J18" s="5"/>
      <c r="K18" s="5"/>
      <c r="L18" s="5"/>
      <c r="M18" s="5"/>
      <c r="N18" s="20"/>
      <c r="O18" s="20"/>
      <c r="P18" s="20"/>
      <c r="Q18" s="20"/>
      <c r="R18" s="20"/>
      <c r="S18" s="20"/>
      <c r="T18" s="20"/>
      <c r="U18" s="18"/>
      <c r="V18" s="20"/>
      <c r="W18" s="20"/>
      <c r="X18" s="20"/>
      <c r="Y18" s="20"/>
      <c r="Z18" s="5"/>
    </row>
    <row r="19" spans="1:26" ht="18" customHeight="1">
      <c r="A19" s="5"/>
      <c r="B19" s="20"/>
      <c r="C19" s="20"/>
      <c r="D19" s="20"/>
      <c r="E19" s="37" t="s">
        <v>140</v>
      </c>
      <c r="F19" s="5" t="s">
        <v>141</v>
      </c>
      <c r="G19" s="42">
        <f>O22</f>
        <v>5.1</v>
      </c>
      <c r="H19" s="1" t="s">
        <v>145</v>
      </c>
      <c r="I19" s="5">
        <f>G19*0.5</f>
        <v>2.55</v>
      </c>
      <c r="J19" s="1" t="s">
        <v>146</v>
      </c>
      <c r="K19" s="5" t="s">
        <v>143</v>
      </c>
      <c r="M19" s="23">
        <f>O21</f>
        <v>2.09</v>
      </c>
      <c r="N19" s="20" t="s">
        <v>146</v>
      </c>
      <c r="O19" s="27" t="s">
        <v>147</v>
      </c>
      <c r="P19" s="20"/>
      <c r="Q19" s="20"/>
      <c r="R19" s="20"/>
      <c r="S19" s="20"/>
      <c r="T19" s="20"/>
      <c r="U19" s="18"/>
      <c r="V19" s="20"/>
      <c r="W19" s="20"/>
      <c r="X19" s="20"/>
      <c r="Y19" s="20"/>
      <c r="Z19" s="5"/>
    </row>
    <row r="20" spans="1:26" ht="18" customHeight="1">
      <c r="A20" s="5"/>
      <c r="B20" s="20"/>
      <c r="C20" s="20"/>
      <c r="D20" s="20"/>
      <c r="E20" s="5"/>
      <c r="F20" s="5"/>
      <c r="G20" s="5"/>
      <c r="H20" s="5"/>
      <c r="I20" s="5"/>
      <c r="J20" s="5"/>
      <c r="K20" s="5"/>
      <c r="L20" s="5"/>
      <c r="M20" s="5"/>
      <c r="N20" s="20"/>
      <c r="O20" s="20"/>
      <c r="P20" s="20"/>
      <c r="Q20" s="20"/>
      <c r="R20" s="20"/>
      <c r="S20" s="20"/>
      <c r="T20" s="20"/>
      <c r="V20" s="20"/>
      <c r="W20" s="20"/>
      <c r="X20" s="20"/>
      <c r="Y20" s="20"/>
      <c r="Z20" s="5"/>
    </row>
    <row r="21" spans="1:26" ht="18" customHeight="1">
      <c r="A21" s="5"/>
      <c r="B21" s="5"/>
      <c r="C21" s="5"/>
      <c r="D21" s="5"/>
      <c r="E21" s="5"/>
      <c r="F21" s="5"/>
      <c r="G21" s="5" t="s">
        <v>144</v>
      </c>
      <c r="H21" s="5" t="s">
        <v>148</v>
      </c>
      <c r="I21" s="20" t="s">
        <v>149</v>
      </c>
      <c r="J21" s="5"/>
      <c r="K21" s="5"/>
      <c r="L21" s="5"/>
      <c r="M21" s="5"/>
      <c r="N21" s="5" t="s">
        <v>150</v>
      </c>
      <c r="O21" s="23">
        <f>O10</f>
        <v>2.09</v>
      </c>
      <c r="P21" s="5" t="s">
        <v>146</v>
      </c>
      <c r="Q21" s="20"/>
      <c r="R21" s="20"/>
      <c r="S21" s="20"/>
      <c r="T21" s="20"/>
      <c r="U21" s="20"/>
      <c r="V21" s="20"/>
      <c r="W21" s="20"/>
      <c r="X21" s="20"/>
      <c r="Y21" s="20"/>
      <c r="Z21" s="5"/>
    </row>
    <row r="22" spans="1:26" ht="18" customHeight="1">
      <c r="A22" s="5"/>
      <c r="B22" s="5"/>
      <c r="C22" s="5"/>
      <c r="D22" s="5"/>
      <c r="E22" s="5"/>
      <c r="F22" s="5"/>
      <c r="G22" s="5" t="s">
        <v>142</v>
      </c>
      <c r="H22" s="5" t="s">
        <v>148</v>
      </c>
      <c r="I22" s="20" t="s">
        <v>97</v>
      </c>
      <c r="J22" s="5"/>
      <c r="K22" s="5"/>
      <c r="L22" s="5"/>
      <c r="M22" s="5"/>
      <c r="N22" s="5" t="s">
        <v>150</v>
      </c>
      <c r="O22" s="36">
        <v>5.1</v>
      </c>
      <c r="P22" s="5" t="s">
        <v>146</v>
      </c>
      <c r="Q22" s="20"/>
      <c r="R22" s="20"/>
      <c r="S22" s="20"/>
      <c r="T22" s="20"/>
      <c r="U22" s="20"/>
      <c r="V22" s="20"/>
      <c r="W22" s="20"/>
      <c r="X22" s="20"/>
      <c r="Y22" s="20"/>
      <c r="Z22" s="5"/>
    </row>
    <row r="23" spans="1:26" ht="18" customHeight="1">
      <c r="A23" s="5"/>
      <c r="B23" s="5"/>
      <c r="C23" s="5"/>
      <c r="D23" s="5"/>
      <c r="E23" s="5"/>
      <c r="F23" s="5"/>
      <c r="G23" s="5"/>
      <c r="H23" s="5"/>
      <c r="I23" s="5"/>
      <c r="J23" s="5"/>
      <c r="K23" s="5"/>
      <c r="L23" s="5"/>
      <c r="M23" s="5"/>
      <c r="N23" s="20"/>
      <c r="O23" s="20"/>
      <c r="P23" s="20"/>
      <c r="Q23" s="20"/>
      <c r="R23" s="20"/>
      <c r="S23" s="20"/>
      <c r="T23" s="20"/>
      <c r="U23" s="20"/>
      <c r="V23" s="20"/>
      <c r="W23" s="20"/>
      <c r="X23" s="20"/>
      <c r="Y23" s="20"/>
      <c r="Z23" s="5"/>
    </row>
    <row r="24" spans="1:26" ht="18" customHeight="1">
      <c r="A24" s="5"/>
      <c r="B24" s="5"/>
      <c r="C24" s="20" t="s">
        <v>196</v>
      </c>
      <c r="D24" s="5"/>
      <c r="E24" s="5"/>
      <c r="F24" s="5"/>
      <c r="G24" s="5"/>
      <c r="H24" s="5"/>
      <c r="I24" s="5"/>
      <c r="J24" s="5"/>
      <c r="K24" s="5"/>
      <c r="L24" s="5"/>
      <c r="M24" s="5"/>
      <c r="N24" s="5"/>
      <c r="O24" s="5"/>
      <c r="P24" s="5"/>
      <c r="Q24" s="5"/>
      <c r="R24" s="5"/>
      <c r="S24" s="5"/>
      <c r="T24" s="5"/>
      <c r="U24" s="5"/>
      <c r="V24" s="5"/>
      <c r="W24" s="5"/>
      <c r="X24" s="5"/>
      <c r="Y24" s="5"/>
      <c r="Z24" s="5"/>
    </row>
    <row r="25" spans="1:26" ht="18"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ht="18" customHeight="1"/>
    <row r="27" ht="18" customHeight="1"/>
    <row r="28" ht="18" customHeight="1"/>
    <row r="29" ht="18" customHeight="1"/>
  </sheetData>
  <sheetProtection/>
  <mergeCells count="1">
    <mergeCell ref="G8:H8"/>
  </mergeCells>
  <printOptions/>
  <pageMargins left="1.1811023622047245" right="0.5905511811023623" top="1.1811023622047245" bottom="0.7874015748031497"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NoguchiHideyuki</dc:creator>
  <cp:keywords/>
  <dc:description/>
  <cp:lastModifiedBy>野口英幸</cp:lastModifiedBy>
  <cp:lastPrinted>2012-04-27T13:04:03Z</cp:lastPrinted>
  <dcterms:created xsi:type="dcterms:W3CDTF">2003-09-27T06:43:33Z</dcterms:created>
  <dcterms:modified xsi:type="dcterms:W3CDTF">2022-08-20T12:29:43Z</dcterms:modified>
  <cp:category/>
  <cp:version/>
  <cp:contentType/>
  <cp:contentStatus/>
</cp:coreProperties>
</file>